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411T - Ulice Truhlářská" sheetId="2" r:id="rId2"/>
    <sheet name="411K - Ulice Kolmá" sheetId="3" r:id="rId3"/>
    <sheet name="411VRN - Všeobecné rozpoč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'411T - Ulice Truhlářská'!$C$126:$K$417</definedName>
    <definedName name="_xlnm.Print_Area" localSheetId="1">'411T - Ulice Truhlářská'!$C$4:$J$76,'411T - Ulice Truhlářská'!$C$82:$J$108,'411T - Ulice Truhlářská'!$C$114:$K$417</definedName>
    <definedName name="_xlnm.Print_Titles" localSheetId="1">'411T - Ulice Truhlářská'!$126:$126</definedName>
    <definedName name="_xlnm._FilterDatabase" localSheetId="2" hidden="1">'411K - Ulice Kolmá'!$C$124:$K$356</definedName>
    <definedName name="_xlnm.Print_Area" localSheetId="2">'411K - Ulice Kolmá'!$C$4:$J$76,'411K - Ulice Kolmá'!$C$82:$J$106,'411K - Ulice Kolmá'!$C$112:$K$356</definedName>
    <definedName name="_xlnm.Print_Titles" localSheetId="2">'411K - Ulice Kolmá'!$124:$124</definedName>
    <definedName name="_xlnm._FilterDatabase" localSheetId="3" hidden="1">'411VRN - Všeobecné rozpoč...'!$C$119:$K$161</definedName>
    <definedName name="_xlnm.Print_Area" localSheetId="3">'411VRN - Všeobecné rozpoč...'!$C$4:$J$76,'411VRN - Všeobecné rozpoč...'!$C$82:$J$101,'411VRN - Všeobecné rozpoč...'!$C$107:$K$161</definedName>
    <definedName name="_xlnm.Print_Titles" localSheetId="3">'411VRN - Všeobecné rozpoč...'!$119:$119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3" r="J37"/>
  <c r="J36"/>
  <c i="1" r="AY96"/>
  <c i="3" r="J35"/>
  <c i="1" r="AX96"/>
  <c i="3" r="BI355"/>
  <c r="BH355"/>
  <c r="BG355"/>
  <c r="BF355"/>
  <c r="T355"/>
  <c r="T354"/>
  <c r="R355"/>
  <c r="R354"/>
  <c r="P355"/>
  <c r="P354"/>
  <c r="BI351"/>
  <c r="BH351"/>
  <c r="BG351"/>
  <c r="BF351"/>
  <c r="T351"/>
  <c r="R351"/>
  <c r="P351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5"/>
  <c r="BH335"/>
  <c r="BG335"/>
  <c r="BF335"/>
  <c r="T335"/>
  <c r="R335"/>
  <c r="P335"/>
  <c r="BI333"/>
  <c r="BH333"/>
  <c r="BG333"/>
  <c r="BF333"/>
  <c r="T333"/>
  <c r="R333"/>
  <c r="P333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2"/>
  <c r="BH312"/>
  <c r="BG312"/>
  <c r="BF312"/>
  <c r="T312"/>
  <c r="R312"/>
  <c r="P312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T194"/>
  <c r="R195"/>
  <c r="R194"/>
  <c r="P195"/>
  <c r="P194"/>
  <c r="BI191"/>
  <c r="BH191"/>
  <c r="BG191"/>
  <c r="BF191"/>
  <c r="T191"/>
  <c r="T190"/>
  <c r="R191"/>
  <c r="R190"/>
  <c r="P191"/>
  <c r="P190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89"/>
  <c r="E7"/>
  <c r="E85"/>
  <c i="2" r="J37"/>
  <c r="J36"/>
  <c i="1" r="AY95"/>
  <c i="2" r="J35"/>
  <c i="1" r="AX95"/>
  <c i="2" r="BI415"/>
  <c r="BH415"/>
  <c r="BG415"/>
  <c r="BF415"/>
  <c r="T415"/>
  <c r="R415"/>
  <c r="P415"/>
  <c r="BI412"/>
  <c r="BH412"/>
  <c r="BG412"/>
  <c r="BF412"/>
  <c r="T412"/>
  <c r="R412"/>
  <c r="P412"/>
  <c r="BI408"/>
  <c r="BH408"/>
  <c r="BG408"/>
  <c r="BF408"/>
  <c r="T408"/>
  <c r="T407"/>
  <c r="R408"/>
  <c r="R407"/>
  <c r="P408"/>
  <c r="P407"/>
  <c r="BI404"/>
  <c r="BH404"/>
  <c r="BG404"/>
  <c r="BF404"/>
  <c r="T404"/>
  <c r="R404"/>
  <c r="P404"/>
  <c r="BI400"/>
  <c r="BH400"/>
  <c r="BG400"/>
  <c r="BF400"/>
  <c r="T400"/>
  <c r="R400"/>
  <c r="P400"/>
  <c r="BI398"/>
  <c r="BH398"/>
  <c r="BG398"/>
  <c r="BF398"/>
  <c r="T398"/>
  <c r="R398"/>
  <c r="P398"/>
  <c r="BI394"/>
  <c r="BH394"/>
  <c r="BG394"/>
  <c r="BF394"/>
  <c r="T394"/>
  <c r="R394"/>
  <c r="P394"/>
  <c r="BI391"/>
  <c r="BH391"/>
  <c r="BG391"/>
  <c r="BF391"/>
  <c r="T391"/>
  <c r="R391"/>
  <c r="P391"/>
  <c r="BI389"/>
  <c r="BH389"/>
  <c r="BG389"/>
  <c r="BF389"/>
  <c r="T389"/>
  <c r="R389"/>
  <c r="P389"/>
  <c r="BI384"/>
  <c r="BH384"/>
  <c r="BG384"/>
  <c r="BF384"/>
  <c r="T384"/>
  <c r="R384"/>
  <c r="P384"/>
  <c r="BI380"/>
  <c r="BH380"/>
  <c r="BG380"/>
  <c r="BF380"/>
  <c r="T380"/>
  <c r="R380"/>
  <c r="P380"/>
  <c r="BI377"/>
  <c r="BH377"/>
  <c r="BG377"/>
  <c r="BF377"/>
  <c r="T377"/>
  <c r="R377"/>
  <c r="P377"/>
  <c r="BI373"/>
  <c r="BH373"/>
  <c r="BG373"/>
  <c r="BF373"/>
  <c r="T373"/>
  <c r="R373"/>
  <c r="P373"/>
  <c r="BI368"/>
  <c r="BH368"/>
  <c r="BG368"/>
  <c r="BF368"/>
  <c r="T368"/>
  <c r="R368"/>
  <c r="P368"/>
  <c r="BI364"/>
  <c r="BH364"/>
  <c r="BG364"/>
  <c r="BF364"/>
  <c r="T364"/>
  <c r="R364"/>
  <c r="P364"/>
  <c r="BI361"/>
  <c r="BH361"/>
  <c r="BG361"/>
  <c r="BF361"/>
  <c r="T361"/>
  <c r="R361"/>
  <c r="P361"/>
  <c r="BI356"/>
  <c r="BH356"/>
  <c r="BG356"/>
  <c r="BF356"/>
  <c r="T356"/>
  <c r="R356"/>
  <c r="P356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4"/>
  <c r="BH304"/>
  <c r="BG304"/>
  <c r="BF304"/>
  <c r="T304"/>
  <c r="R304"/>
  <c r="P304"/>
  <c r="BI297"/>
  <c r="BH297"/>
  <c r="BG297"/>
  <c r="BF297"/>
  <c r="T297"/>
  <c r="R297"/>
  <c r="P297"/>
  <c r="BI293"/>
  <c r="BH293"/>
  <c r="BG293"/>
  <c r="BF293"/>
  <c r="T293"/>
  <c r="R293"/>
  <c r="P293"/>
  <c r="BI290"/>
  <c r="BH290"/>
  <c r="BG290"/>
  <c r="BF290"/>
  <c r="T290"/>
  <c r="R290"/>
  <c r="P290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3"/>
  <c r="BH263"/>
  <c r="BG263"/>
  <c r="BF263"/>
  <c r="T263"/>
  <c r="R263"/>
  <c r="P263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4"/>
  <c r="BH244"/>
  <c r="BG244"/>
  <c r="BF244"/>
  <c r="T244"/>
  <c r="R244"/>
  <c r="P244"/>
  <c r="BI240"/>
  <c r="BH240"/>
  <c r="BG240"/>
  <c r="BF240"/>
  <c r="T240"/>
  <c r="R240"/>
  <c r="P240"/>
  <c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T228"/>
  <c r="R229"/>
  <c r="R228"/>
  <c r="P229"/>
  <c r="P228"/>
  <c r="BI225"/>
  <c r="BH225"/>
  <c r="BG225"/>
  <c r="BF225"/>
  <c r="T225"/>
  <c r="T224"/>
  <c r="R225"/>
  <c r="R224"/>
  <c r="P225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121"/>
  <c r="E7"/>
  <c r="E117"/>
  <c i="1" r="L90"/>
  <c r="AM90"/>
  <c r="AM89"/>
  <c r="L89"/>
  <c r="AM87"/>
  <c r="L87"/>
  <c r="L85"/>
  <c r="L84"/>
  <c i="2" r="F36"/>
  <c r="J308"/>
  <c r="J293"/>
  <c r="BK278"/>
  <c r="J267"/>
  <c r="BK246"/>
  <c r="BK233"/>
  <c r="J219"/>
  <c r="J207"/>
  <c r="BK193"/>
  <c r="J178"/>
  <c r="J163"/>
  <c r="BK142"/>
  <c i="1" r="AS94"/>
  <c i="3" r="BK171"/>
  <c r="BK296"/>
  <c r="BK251"/>
  <c r="BK326"/>
  <c r="J241"/>
  <c r="J128"/>
  <c r="BK292"/>
  <c r="BK180"/>
  <c r="J290"/>
  <c r="BK128"/>
  <c r="J199"/>
  <c r="J132"/>
  <c r="BK288"/>
  <c r="J171"/>
  <c r="BK290"/>
  <c r="J161"/>
  <c i="4" r="BK152"/>
  <c r="BK160"/>
  <c r="BK143"/>
  <c r="F34"/>
  <c i="2" r="J415"/>
  <c r="J412"/>
  <c r="J408"/>
  <c r="J404"/>
  <c r="J400"/>
  <c r="BK398"/>
  <c r="J394"/>
  <c r="J391"/>
  <c r="BK389"/>
  <c r="BK384"/>
  <c r="BK380"/>
  <c r="BK377"/>
  <c r="BK373"/>
  <c r="BK368"/>
  <c r="BK364"/>
  <c r="BK361"/>
  <c r="J361"/>
  <c r="J356"/>
  <c r="BK342"/>
  <c r="BK339"/>
  <c r="J336"/>
  <c r="BK332"/>
  <c r="J330"/>
  <c r="J328"/>
  <c r="BK324"/>
  <c r="J322"/>
  <c r="BK318"/>
  <c r="J316"/>
  <c r="BK312"/>
  <c r="BK297"/>
  <c r="J290"/>
  <c r="J281"/>
  <c r="BK267"/>
  <c r="BK244"/>
  <c r="BK229"/>
  <c r="BK219"/>
  <c r="J201"/>
  <c r="J184"/>
  <c r="BK167"/>
  <c r="BK138"/>
  <c r="BK130"/>
  <c i="3" r="J270"/>
  <c r="J213"/>
  <c r="BK137"/>
  <c r="BK284"/>
  <c r="BK195"/>
  <c r="BK319"/>
  <c r="BK260"/>
  <c r="BK341"/>
  <c r="J288"/>
  <c r="J155"/>
  <c r="J326"/>
  <c r="J215"/>
  <c r="BK243"/>
  <c r="BK333"/>
  <c r="J243"/>
  <c r="BK149"/>
  <c r="J280"/>
  <c r="J158"/>
  <c i="4" r="BK141"/>
  <c r="J132"/>
  <c r="J137"/>
  <c r="BK132"/>
  <c i="2" r="J34"/>
  <c r="BK304"/>
  <c r="J286"/>
  <c r="J269"/>
  <c r="BK250"/>
  <c r="J233"/>
  <c r="BK210"/>
  <c r="BK198"/>
  <c r="J182"/>
  <c r="BK163"/>
  <c r="J149"/>
  <c i="3" r="J348"/>
  <c r="BK268"/>
  <c r="J191"/>
  <c r="BK132"/>
  <c r="BK199"/>
  <c r="J312"/>
  <c r="BK177"/>
  <c r="BK305"/>
  <c r="BK227"/>
  <c r="BK312"/>
  <c r="J224"/>
  <c r="BK155"/>
  <c r="J210"/>
  <c r="BK134"/>
  <c r="BK299"/>
  <c r="BK224"/>
  <c r="J335"/>
  <c i="4" r="BK156"/>
  <c r="J139"/>
  <c r="J160"/>
  <c r="BK148"/>
  <c r="BK139"/>
  <c r="J148"/>
  <c i="2" r="F37"/>
  <c r="BK308"/>
  <c r="BK283"/>
  <c r="BK271"/>
  <c r="J254"/>
  <c r="BK235"/>
  <c r="BK225"/>
  <c r="BK217"/>
  <c r="BK201"/>
  <c r="BK184"/>
  <c r="BK175"/>
  <c r="J156"/>
  <c r="BK134"/>
  <c i="3" r="BK335"/>
  <c r="BK158"/>
  <c r="BK276"/>
  <c r="BK139"/>
  <c r="J305"/>
  <c r="BK161"/>
  <c r="BK330"/>
  <c r="J276"/>
  <c r="BK213"/>
  <c r="J333"/>
  <c r="J260"/>
  <c r="J319"/>
  <c r="J202"/>
  <c r="BK355"/>
  <c r="BK280"/>
  <c r="BK206"/>
  <c r="J322"/>
  <c r="J264"/>
  <c i="4" r="J154"/>
  <c r="BK154"/>
  <c r="J141"/>
  <c r="J156"/>
  <c i="2" r="BK345"/>
  <c r="J339"/>
  <c r="BK334"/>
  <c r="BK330"/>
  <c r="BK326"/>
  <c r="J324"/>
  <c r="BK320"/>
  <c r="J318"/>
  <c r="BK314"/>
  <c r="J312"/>
  <c r="J297"/>
  <c r="J283"/>
  <c r="BK269"/>
  <c r="J250"/>
  <c r="J240"/>
  <c r="J221"/>
  <c r="J210"/>
  <c r="J196"/>
  <c r="J180"/>
  <c r="J167"/>
  <c r="BK149"/>
  <c r="BK132"/>
  <c i="3" r="J330"/>
  <c r="BK255"/>
  <c r="J166"/>
  <c r="BK294"/>
  <c r="J206"/>
  <c r="J177"/>
  <c r="BK270"/>
  <c r="BK142"/>
  <c r="J316"/>
  <c r="J233"/>
  <c r="J351"/>
  <c r="J282"/>
  <c r="J195"/>
  <c r="J292"/>
  <c r="BK169"/>
  <c r="BK351"/>
  <c r="BK282"/>
  <c r="BK210"/>
  <c r="J355"/>
  <c r="BK274"/>
  <c i="4" r="BK150"/>
  <c r="J152"/>
  <c r="BK127"/>
  <c r="BK123"/>
  <c i="2" r="F34"/>
  <c r="J310"/>
  <c r="BK286"/>
  <c r="J278"/>
  <c r="BK263"/>
  <c r="J246"/>
  <c r="J235"/>
  <c r="BK221"/>
  <c r="BK204"/>
  <c r="J193"/>
  <c r="BK178"/>
  <c r="J171"/>
  <c r="BK153"/>
  <c r="J142"/>
  <c r="J132"/>
  <c i="3" r="BK302"/>
  <c r="J174"/>
  <c r="BK339"/>
  <c r="J183"/>
  <c r="J294"/>
  <c r="J137"/>
  <c r="J302"/>
  <c r="J230"/>
  <c r="BK344"/>
  <c r="BK278"/>
  <c r="J180"/>
  <c r="J255"/>
  <c r="BK152"/>
  <c r="BK322"/>
  <c r="J251"/>
  <c r="J152"/>
  <c r="J278"/>
  <c r="BK183"/>
  <c i="2" r="F35"/>
  <c r="BK293"/>
  <c r="BK281"/>
  <c r="J263"/>
  <c r="J244"/>
  <c r="J225"/>
  <c r="J217"/>
  <c r="J204"/>
  <c r="BK196"/>
  <c r="BK180"/>
  <c r="BK171"/>
  <c r="BK156"/>
  <c r="J134"/>
  <c i="3" r="BK346"/>
  <c r="BK264"/>
  <c r="J149"/>
  <c r="BK202"/>
  <c r="J163"/>
  <c r="BK237"/>
  <c r="J346"/>
  <c r="BK286"/>
  <c r="BK215"/>
  <c r="J339"/>
  <c r="J268"/>
  <c r="BK166"/>
  <c r="BK247"/>
  <c r="J139"/>
  <c r="BK348"/>
  <c r="J227"/>
  <c r="J341"/>
  <c r="J286"/>
  <c r="J247"/>
  <c i="4" r="J125"/>
  <c r="J143"/>
  <c r="BK125"/>
  <c r="J150"/>
  <c r="J129"/>
  <c i="2" r="BK415"/>
  <c r="BK412"/>
  <c r="BK408"/>
  <c r="BK404"/>
  <c r="BK400"/>
  <c r="J398"/>
  <c r="BK394"/>
  <c r="BK391"/>
  <c r="J389"/>
  <c r="J384"/>
  <c r="J380"/>
  <c r="J377"/>
  <c r="J373"/>
  <c r="J368"/>
  <c r="J364"/>
  <c r="BK356"/>
  <c r="J345"/>
  <c r="J342"/>
  <c r="BK336"/>
  <c r="J334"/>
  <c r="J332"/>
  <c r="BK328"/>
  <c r="J326"/>
  <c r="BK322"/>
  <c r="J320"/>
  <c r="BK316"/>
  <c r="J314"/>
  <c r="BK310"/>
  <c r="J304"/>
  <c r="BK290"/>
  <c r="J271"/>
  <c r="BK254"/>
  <c r="BK240"/>
  <c r="J229"/>
  <c r="BK207"/>
  <c r="J198"/>
  <c r="BK182"/>
  <c r="J175"/>
  <c r="J153"/>
  <c r="J138"/>
  <c r="J130"/>
  <c i="3" r="J296"/>
  <c r="BK241"/>
  <c r="J134"/>
  <c r="BK230"/>
  <c r="J169"/>
  <c r="J284"/>
  <c r="J344"/>
  <c r="J237"/>
  <c r="J142"/>
  <c r="J274"/>
  <c r="BK191"/>
  <c r="J272"/>
  <c r="BK174"/>
  <c r="BK316"/>
  <c r="BK233"/>
  <c r="BK163"/>
  <c r="J299"/>
  <c r="BK272"/>
  <c i="4" r="BK137"/>
  <c r="BK129"/>
  <c r="J127"/>
  <c r="J123"/>
  <c i="2" l="1" r="P129"/>
  <c r="P296"/>
  <c r="P388"/>
  <c i="3" r="BK127"/>
  <c r="T259"/>
  <c r="T338"/>
  <c i="2" r="BK129"/>
  <c r="J129"/>
  <c r="J98"/>
  <c r="T296"/>
  <c r="T388"/>
  <c i="3" r="T127"/>
  <c r="R259"/>
  <c r="R338"/>
  <c i="2" r="P232"/>
  <c r="P338"/>
  <c i="3" r="R127"/>
  <c r="BK259"/>
  <c r="J259"/>
  <c r="J102"/>
  <c r="P338"/>
  <c i="4" r="P122"/>
  <c i="2" r="T232"/>
  <c r="BK338"/>
  <c r="J338"/>
  <c r="J103"/>
  <c i="3" r="R198"/>
  <c r="BK298"/>
  <c r="J298"/>
  <c r="J103"/>
  <c i="4" r="T131"/>
  <c i="2" r="R129"/>
  <c r="BK296"/>
  <c r="J296"/>
  <c r="J102"/>
  <c r="BK388"/>
  <c r="J388"/>
  <c r="J104"/>
  <c r="P411"/>
  <c r="P410"/>
  <c i="3" r="BK198"/>
  <c r="J198"/>
  <c r="J101"/>
  <c r="T298"/>
  <c i="4" r="BK122"/>
  <c r="T122"/>
  <c r="BK147"/>
  <c r="J147"/>
  <c r="J100"/>
  <c i="2" r="BK232"/>
  <c r="J232"/>
  <c r="J101"/>
  <c r="T338"/>
  <c r="BK411"/>
  <c r="BK410"/>
  <c r="J410"/>
  <c r="J106"/>
  <c i="3" r="T198"/>
  <c r="P298"/>
  <c i="4" r="R122"/>
  <c r="R131"/>
  <c r="P147"/>
  <c i="2" r="R232"/>
  <c r="R338"/>
  <c r="R411"/>
  <c r="R410"/>
  <c i="3" r="P127"/>
  <c r="P259"/>
  <c r="BK338"/>
  <c r="J338"/>
  <c r="J104"/>
  <c i="4" r="P131"/>
  <c r="R147"/>
  <c i="2" r="T129"/>
  <c r="T128"/>
  <c r="T127"/>
  <c r="R296"/>
  <c r="R388"/>
  <c r="T411"/>
  <c r="T410"/>
  <c i="3" r="P198"/>
  <c r="R298"/>
  <c i="4" r="BK131"/>
  <c r="J131"/>
  <c r="J99"/>
  <c r="T147"/>
  <c i="2" r="BK224"/>
  <c r="J224"/>
  <c r="J99"/>
  <c r="BK228"/>
  <c r="J228"/>
  <c r="J100"/>
  <c i="3" r="BK190"/>
  <c r="J190"/>
  <c r="J99"/>
  <c r="BK194"/>
  <c r="J194"/>
  <c r="J100"/>
  <c i="2" r="BK407"/>
  <c r="J407"/>
  <c r="J105"/>
  <c i="3" r="BK354"/>
  <c r="J354"/>
  <c r="J105"/>
  <c r="J127"/>
  <c r="J98"/>
  <c i="4" r="E85"/>
  <c r="BE137"/>
  <c r="BE143"/>
  <c r="F92"/>
  <c r="BE127"/>
  <c r="J114"/>
  <c r="BE139"/>
  <c r="BE141"/>
  <c r="BE150"/>
  <c r="BE156"/>
  <c r="BE123"/>
  <c r="BE125"/>
  <c r="BE129"/>
  <c r="BE152"/>
  <c i="1" r="BA97"/>
  <c i="4" r="BE132"/>
  <c r="BE148"/>
  <c r="BE154"/>
  <c r="BE160"/>
  <c i="2" r="J411"/>
  <c r="J107"/>
  <c i="3" r="BE210"/>
  <c r="BE270"/>
  <c r="BE296"/>
  <c r="BE316"/>
  <c r="BE351"/>
  <c r="BE134"/>
  <c r="BE158"/>
  <c r="BE174"/>
  <c r="BE180"/>
  <c r="BE230"/>
  <c r="BE264"/>
  <c r="BE292"/>
  <c r="BE326"/>
  <c r="BE341"/>
  <c r="E115"/>
  <c r="F122"/>
  <c r="BE161"/>
  <c r="BE163"/>
  <c r="BE166"/>
  <c r="BE191"/>
  <c r="BE195"/>
  <c r="BE215"/>
  <c r="BE224"/>
  <c r="BE276"/>
  <c r="BE288"/>
  <c r="BE302"/>
  <c r="BE355"/>
  <c r="J119"/>
  <c r="BE137"/>
  <c r="BE139"/>
  <c r="BE152"/>
  <c r="BE213"/>
  <c r="BE247"/>
  <c r="BE251"/>
  <c r="BE294"/>
  <c r="BE305"/>
  <c r="BE330"/>
  <c r="BE128"/>
  <c r="BE149"/>
  <c r="BE177"/>
  <c r="BE183"/>
  <c r="BE241"/>
  <c r="BE255"/>
  <c r="BE272"/>
  <c r="BE282"/>
  <c r="BE284"/>
  <c r="BE155"/>
  <c r="BE169"/>
  <c r="BE243"/>
  <c r="BE274"/>
  <c r="BE278"/>
  <c r="BE280"/>
  <c r="BE322"/>
  <c r="BE333"/>
  <c r="BE335"/>
  <c r="BE346"/>
  <c r="BE132"/>
  <c r="BE142"/>
  <c r="BE171"/>
  <c r="BE237"/>
  <c r="BE268"/>
  <c r="BE348"/>
  <c r="BE199"/>
  <c r="BE202"/>
  <c r="BE206"/>
  <c r="BE227"/>
  <c r="BE233"/>
  <c r="BE260"/>
  <c r="BE286"/>
  <c r="BE290"/>
  <c r="BE299"/>
  <c r="BE312"/>
  <c r="BE319"/>
  <c r="BE339"/>
  <c r="BE344"/>
  <c i="2" r="E85"/>
  <c r="J89"/>
  <c r="F92"/>
  <c r="BE130"/>
  <c r="BE132"/>
  <c r="BE134"/>
  <c r="BE138"/>
  <c r="BE142"/>
  <c r="BE149"/>
  <c r="BE153"/>
  <c r="BE156"/>
  <c r="BE163"/>
  <c r="BE167"/>
  <c r="BE171"/>
  <c r="BE175"/>
  <c r="BE178"/>
  <c r="BE180"/>
  <c r="BE182"/>
  <c r="BE184"/>
  <c r="BE193"/>
  <c r="BE196"/>
  <c r="BE198"/>
  <c r="BE201"/>
  <c r="BE204"/>
  <c r="BE207"/>
  <c r="BE210"/>
  <c r="BE217"/>
  <c r="BE219"/>
  <c r="BE221"/>
  <c r="BE225"/>
  <c r="BE229"/>
  <c r="BE233"/>
  <c r="BE235"/>
  <c r="BE240"/>
  <c r="BE244"/>
  <c r="BE246"/>
  <c r="BE250"/>
  <c r="BE254"/>
  <c r="BE263"/>
  <c r="BE267"/>
  <c r="BE269"/>
  <c r="BE271"/>
  <c r="BE278"/>
  <c r="BE281"/>
  <c r="BE283"/>
  <c r="BE286"/>
  <c r="BE290"/>
  <c r="BE293"/>
  <c r="BE297"/>
  <c r="BE304"/>
  <c r="BE308"/>
  <c r="BE310"/>
  <c r="BE312"/>
  <c r="BE314"/>
  <c r="BE316"/>
  <c r="BE318"/>
  <c r="BE320"/>
  <c r="BE322"/>
  <c r="BE324"/>
  <c r="BE326"/>
  <c r="BE328"/>
  <c r="BE330"/>
  <c r="BE332"/>
  <c r="BE334"/>
  <c r="BE336"/>
  <c r="BE339"/>
  <c r="BE342"/>
  <c r="BE345"/>
  <c r="BE356"/>
  <c r="BE361"/>
  <c r="BE364"/>
  <c r="BE368"/>
  <c r="BE373"/>
  <c r="BE377"/>
  <c r="BE380"/>
  <c r="BE384"/>
  <c r="BE389"/>
  <c r="BE391"/>
  <c r="BE394"/>
  <c r="BE398"/>
  <c r="BE400"/>
  <c r="BE404"/>
  <c r="BE408"/>
  <c r="BE412"/>
  <c r="BE415"/>
  <c i="1" r="BA95"/>
  <c r="BB95"/>
  <c r="BC95"/>
  <c r="AW95"/>
  <c r="BD95"/>
  <c i="3" r="F35"/>
  <c i="1" r="BB96"/>
  <c i="3" r="F34"/>
  <c i="1" r="BA96"/>
  <c r="BA94"/>
  <c r="W30"/>
  <c i="3" r="F36"/>
  <c i="1" r="BC96"/>
  <c i="4" r="F36"/>
  <c i="1" r="BC97"/>
  <c i="4" r="F35"/>
  <c i="1" r="BB97"/>
  <c i="3" r="J34"/>
  <c i="1" r="AW96"/>
  <c i="3" r="F37"/>
  <c i="1" r="BD96"/>
  <c i="4" r="F37"/>
  <c i="1" r="BD97"/>
  <c i="4" r="J34"/>
  <c i="1" r="AW97"/>
  <c i="2" l="1" r="R128"/>
  <c r="R127"/>
  <c i="4" r="R121"/>
  <c r="R120"/>
  <c i="3" r="R126"/>
  <c r="R125"/>
  <c r="BK126"/>
  <c r="J126"/>
  <c r="J97"/>
  <c i="4" r="P121"/>
  <c r="P120"/>
  <c i="1" r="AU97"/>
  <c i="4" r="T121"/>
  <c r="T120"/>
  <c i="3" r="P126"/>
  <c r="P125"/>
  <c i="1" r="AU96"/>
  <c i="4" r="BK121"/>
  <c r="J121"/>
  <c r="J97"/>
  <c i="3" r="T126"/>
  <c r="T125"/>
  <c i="2" r="P128"/>
  <c r="P127"/>
  <c i="1" r="AU95"/>
  <c i="2" r="BK128"/>
  <c r="J128"/>
  <c r="J97"/>
  <c i="4" r="J122"/>
  <c r="J98"/>
  <c i="2" r="J33"/>
  <c i="1" r="AV95"/>
  <c r="AT95"/>
  <c i="3" r="F33"/>
  <c i="1" r="AZ96"/>
  <c i="2" r="F33"/>
  <c i="1" r="AZ95"/>
  <c i="3" r="J33"/>
  <c i="1" r="AV96"/>
  <c r="AT96"/>
  <c r="BC94"/>
  <c r="W32"/>
  <c r="BB94"/>
  <c r="W31"/>
  <c i="4" r="J33"/>
  <c i="1" r="AV97"/>
  <c r="AT97"/>
  <c r="AW94"/>
  <c r="AK30"/>
  <c r="BD94"/>
  <c r="W33"/>
  <c i="4" r="F33"/>
  <c i="1" r="AZ97"/>
  <c i="2" l="1" r="BK127"/>
  <c r="J127"/>
  <c i="3" r="BK125"/>
  <c r="J125"/>
  <c i="4" r="BK120"/>
  <c r="J120"/>
  <c r="J96"/>
  <c i="1" r="AU94"/>
  <c i="3" r="J30"/>
  <c i="1" r="AG96"/>
  <c r="AZ94"/>
  <c r="W29"/>
  <c i="2" r="J30"/>
  <c i="1" r="AG95"/>
  <c r="AX94"/>
  <c r="AY94"/>
  <c i="2" l="1" r="J39"/>
  <c i="3" r="J39"/>
  <c i="2" r="J96"/>
  <c i="3" r="J96"/>
  <c i="1" r="AN95"/>
  <c r="AN96"/>
  <c i="4" r="J30"/>
  <c i="1" r="AG97"/>
  <c r="AG94"/>
  <c r="AK26"/>
  <c r="AV94"/>
  <c r="AK29"/>
  <c r="AK35"/>
  <c i="4" l="1" r="J39"/>
  <c i="1" r="AN97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<sst xmlns="http://schemas.openxmlformats.org/spreadsheetml/2006/main">
  <si>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</si>
  <si>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</si>
  <si>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</si>
  <si>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</si>
  <si>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</si>
  <si>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{999c8514-b706-42da-b1d9-9ef092dd0e82}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</si>
  <si>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</si>
  <si>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</si>
  <si>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</si>
  <si>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</si>
  <si>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</si>
  <si>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</si>
  <si>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</si>
  <si>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</si>
  <si>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</si>
  <si>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</si>
  <si>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</si>
  <si>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ULIC KOLMÁ A TRUHLÁŘSKÁ</t>
  </si>
  <si>
    <t>KSO:</t>
  </si>
  <si>
    <t>CC-CZ:</t>
  </si>
  <si>
    <t>Místo:</t>
  </si>
  <si>
    <t>Ústí nad Orlicí</t>
  </si>
  <si>
    <t>Datum:</t>
  </si>
  <si>
    <t>21. 6. 2023</t>
  </si>
  <si>
    <t>Zadavatel:</t>
  </si>
  <si>
    <t>IČ:</t>
  </si>
  <si>
    <t>Město Ústí nad Orlicí</t>
  </si>
  <si>
    <t>DIČ:</t>
  </si>
  <si>
    <t>Uchazeč:</t>
  </si>
  <si>
    <t>Vyplň údaj</t>
  </si>
  <si>
    <t>Projektant:</t>
  </si>
  <si>
    <t>JDS projekt, s.r.o.</t>
  </si>
  <si>
    <t>True</t>
  </si>
  <si>
    <t>Zpracovatel:</t>
  </si>
  <si>
    <t>Suchánek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</si>
  <si>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</si>
  <si>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</si>
  <si>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</si>
  <si>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</si>
  <si>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</si>
  <si>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</si>
  <si>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</si>
  <si>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</si>
  <si>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</si>
  <si>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</si>
  <si>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</si>
  <si>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</si>
  <si>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</si>
  <si>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</si>
  <si>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</si>
  <si>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</si>
  <si>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</si>
  <si>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</si>
  <si>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</si>
  <si>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</si>
  <si>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</si>
  <si>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</si>
  <si>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</si>
  <si>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</si>
  <si>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</si>
  <si>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</si>
  <si>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</si>
  <si>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</si>
  <si>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</si>
  <si>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</si>
  <si>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</si>
  <si>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</si>
  <si>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</si>
  <si>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</si>
  <si>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</si>
  <si>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</si>
  <si>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</si>
  <si>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</si>
  <si>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</si>
  <si>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</si>
  <si>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</si>
  <si>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</si>
  <si>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</si>
  <si>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</si>
  <si>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</si>
  <si>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</si>
  <si>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411T</t>
  </si>
  <si>
    <t>Ulice Truhlářská</t>
  </si>
  <si>
    <t>STA</t>
  </si>
  <si>
    <t>1</t>
  </si>
  <si>
    <t>{1b532790-33a4-47a9-b09f-b11d3c7c7dec}</t>
  </si>
  <si>
    <t>2</t>
  </si>
  <si>
    <t>411K</t>
  </si>
  <si>
    <t>Ulice Kolmá</t>
  </si>
  <si>
    <t>{bca2735e-c0e2-4120-b58b-c72d93f8537d}</t>
  </si>
  <si>
    <t>411VRN</t>
  </si>
  <si>
    <t>Všeobecné rozpočtové náklady</t>
  </si>
  <si>
    <t>{b051a84d-8943-439e-a0d5-4673c4383933}</t>
  </si>
  <si>
    <t>KRYCÍ LIST SOUPISU PRACÍ</t>
  </si>
  <si>
    <t>Objekt:</t>
  </si>
  <si>
    <t>411T - Ulice Truhlářská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</si>
  <si>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</si>
  <si>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</si>
  <si>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</si>
  <si>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</si>
  <si>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</si>
  <si>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</si>
  <si>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</si>
  <si>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</si>
  <si>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</si>
  <si>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</si>
  <si>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</si>
  <si>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</si>
  <si>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</si>
  <si>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</si>
  <si>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</si>
  <si>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</si>
  <si>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</si>
  <si>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</si>
  <si>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</si>
  <si>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</si>
  <si>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</si>
  <si>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</si>
  <si>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</si>
  <si>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</si>
  <si>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</si>
  <si>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</si>
  <si>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</si>
  <si>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</si>
  <si>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</si>
  <si>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</si>
  <si>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</si>
  <si>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</si>
  <si>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</si>
  <si>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</si>
  <si>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112151113</t>
  </si>
  <si>
    <t>Směrové kácení stromů s rozřezáním a odvětvením D kmene přes 300 do 400 mm</t>
  </si>
  <si>
    <t>kus</t>
  </si>
  <si>
    <t>CS ÚRS 2023 01</t>
  </si>
  <si>
    <t>4</t>
  </si>
  <si>
    <t>-814087627</t>
  </si>
  <si>
    <t>PP</t>
  </si>
  <si>
    <t>Pokácení stromu směrové v celku s odřezáním kmene a s odvětvením průměru kmene přes 300 do 400 mm</t>
  </si>
  <si>
    <t>112251221</t>
  </si>
  <si>
    <t>Odstranění pařezů rovině nebo na svahu do 1:5 odfrézováním hl přes 0,2 do 0,5 m</t>
  </si>
  <si>
    <t>m2</t>
  </si>
  <si>
    <t>-508563249</t>
  </si>
  <si>
    <t>Odstranění pařezu odfrézováním nebo odvrtáním hloubky přes 200 do 500 mm v rovině nebo na svahu do 1:5</t>
  </si>
  <si>
    <t>3</t>
  </si>
  <si>
    <t>113107152</t>
  </si>
  <si>
    <t>Odstranění podkladu z kameniva těženého tl přes 100 do 200 mm strojně pl přes 50 do 200 m2</t>
  </si>
  <si>
    <t>1745710070</t>
  </si>
  <si>
    <t>Odstranění podkladů nebo krytů strojně plochy jednotlivě přes 50 m2 do 200 m2 s přemístěním hmot na skládku na vzdálenost do 20 m nebo s naložením na dopravní prostředek z kameniva těženého, o tl. vrstvy přes 100 do 200 mm</t>
  </si>
  <si>
    <t>VV</t>
  </si>
  <si>
    <t>v chodnících mimo sjezdy</t>
  </si>
  <si>
    <t>142+12</t>
  </si>
  <si>
    <t>113107182</t>
  </si>
  <si>
    <t>Odstranění podkladu živičného tl přes 50 do 100 mm strojně pl přes 50 do 200 m2</t>
  </si>
  <si>
    <t>374267697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</si>
  <si>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</si>
  <si>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chodníky+ sjezdy přes st. chodník</t>
  </si>
  <si>
    <t>142+12+51</t>
  </si>
  <si>
    <t>5</t>
  </si>
  <si>
    <t>113107223</t>
  </si>
  <si>
    <t>Odstranění podkladu z kameniva drceného tl přes 200 do 300 mm strojně pl přes 200 m2</t>
  </si>
  <si>
    <t>1676437291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</si>
  <si>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</si>
  <si>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ve sjezdech</t>
  </si>
  <si>
    <t>17</t>
  </si>
  <si>
    <t>v komunikaci</t>
  </si>
  <si>
    <t>597</t>
  </si>
  <si>
    <t>Součet</t>
  </si>
  <si>
    <t>6</t>
  </si>
  <si>
    <t>113107243</t>
  </si>
  <si>
    <t>Odstranění podkladu živičného tl přes 100 do 150 mm strojně pl přes 200 m2</t>
  </si>
  <si>
    <t>1372797867</t>
  </si>
  <si>
    <t>Odstranění podkladů nebo krytů strojně plochy jednotlivě přes 200 m2 s přemístěním hmot na skládku na vzdálenost do 20 m nebo s naložením na dopravní prostředek živičných, o tl. vrstvy přes 100 do 150 mm</t>
  </si>
  <si>
    <t>živice komunikace</t>
  </si>
  <si>
    <t>7</t>
  </si>
  <si>
    <t>113202111</t>
  </si>
  <si>
    <t>Vytrhání obrub krajníků obrubníků stojatých</t>
  </si>
  <si>
    <t>m</t>
  </si>
  <si>
    <t>70195710</t>
  </si>
  <si>
    <t>Vytrhání obrub s vybouráním lože, s přemístěním hmot na skládku na vzdálenost do 3 m nebo s naložením na dopravní prostředek z krajníků nebo obrubníků stojatých</t>
  </si>
  <si>
    <t>118*2</t>
  </si>
  <si>
    <t>8</t>
  </si>
  <si>
    <t>122252204</t>
  </si>
  <si>
    <t>Odkopávky a prokopávky nezapažené pro silnice a dálnice v hornině třídy těžitelnosti I objem do 500 m3 strojně</t>
  </si>
  <si>
    <t>m3</t>
  </si>
  <si>
    <t>460454250</t>
  </si>
  <si>
    <t>Odkopávky a prokopávky nezapažené pro silnice a dálnice strojně v hornině třídy těžitelnosti I přes 100 do 500 m3</t>
  </si>
  <si>
    <t>(53+15)*0,15</t>
  </si>
  <si>
    <t>v komunikaci dotěžení na parapláň</t>
  </si>
  <si>
    <t>(0,58-0,4)*632,5</t>
  </si>
  <si>
    <t>9</t>
  </si>
  <si>
    <t>132254101</t>
  </si>
  <si>
    <t>Hloubení rýh zapažených š do 800 mm v hornině třídy těžitelnosti I skupiny 3 objem do 20 m3 strojně</t>
  </si>
  <si>
    <t>931016282</t>
  </si>
  <si>
    <t>Hloubení zapažených rýh šířky do 800 mm strojně s urovnáním dna do předepsaného profilu a spádu v hornině třídy těžitelnosti I skupiny 3 do 20 m3</t>
  </si>
  <si>
    <t>rýha pro drenáž</t>
  </si>
  <si>
    <t>115*0,15</t>
  </si>
  <si>
    <t>10</t>
  </si>
  <si>
    <t>132254202</t>
  </si>
  <si>
    <t>Hloubení zapažených rýh š do 2000 mm v hornině třídy těžitelnosti I skupiny 3 objem do 50 m3</t>
  </si>
  <si>
    <t>618770488</t>
  </si>
  <si>
    <t>Hloubení zapažených rýh šířky přes 800 do 2 000 mm strojně s urovnáním dna do předepsaného profilu a spádu v hornině třídy těžitelnosti I skupiny 3 přes 20 do 50 m3</t>
  </si>
  <si>
    <t>hloubení rýh pro uliční vpusti vč. vpusti</t>
  </si>
  <si>
    <t>15*1,1*1,2</t>
  </si>
  <si>
    <t>11</t>
  </si>
  <si>
    <t>139951121</t>
  </si>
  <si>
    <t>Bourání kcí v hloubených vykopávkách ze zdiva z betonu prostého strojně</t>
  </si>
  <si>
    <t>1943929867</t>
  </si>
  <si>
    <t>Bourání konstrukcí v hloubených vykopávkách strojně s přemístěním suti na hromady na vzdálenost do 20 m nebo s naložením na dopravní prostředek z betonu prostého neprokládaného</t>
  </si>
  <si>
    <t>vybourání stávajících uličních vpustí</t>
  </si>
  <si>
    <t>6*0,3</t>
  </si>
  <si>
    <t>12</t>
  </si>
  <si>
    <t>151101101</t>
  </si>
  <si>
    <t>Zřízení příložného pažení a rozepření stěn rýh hl do 2 m</t>
  </si>
  <si>
    <t>1342040091</t>
  </si>
  <si>
    <t>Zřízení pažení a rozepření stěn rýh pro podzemní vedení příložné pro jakoukoliv mezerovitost, hloubky do 2 m</t>
  </si>
  <si>
    <t>27,5*2</t>
  </si>
  <si>
    <t>13</t>
  </si>
  <si>
    <t>151101111</t>
  </si>
  <si>
    <t>Odstranění příložného pažení a rozepření stěn rýh hl do 2 m</t>
  </si>
  <si>
    <t>-1838505424</t>
  </si>
  <si>
    <t>Odstranění pažení a rozepření stěn rýh pro podzemní vedení s uložením materiálu na vzdálenost do 3 m od kraje výkopu příložné, hloubky do 2 m</t>
  </si>
  <si>
    <t>14</t>
  </si>
  <si>
    <t>162201402</t>
  </si>
  <si>
    <t>Vodorovné přemístění větví stromů listnatých do 1 km D kmene přes 300 do 500 mm</t>
  </si>
  <si>
    <t>364603996</t>
  </si>
  <si>
    <t>Vodorovné přemístění větví, kmenů nebo pařezů s naložením, složením a dopravou do 1000 m větví stromů listnatých, průměru kmene přes 300 do 500 mm</t>
  </si>
  <si>
    <t>162201412</t>
  </si>
  <si>
    <t>Vodorovné přemístění kmenů stromů listnatých do 1 km D kmene přes 300 do 500 mm</t>
  </si>
  <si>
    <t>-53266579</t>
  </si>
  <si>
    <t>Vodorovné přemístění větví, kmenů nebo pařezů s naložením, složením a dopravou do 1000 m kmenů stromů listnatých, průměru přes 300 do 500 mm</t>
  </si>
  <si>
    <t>16</t>
  </si>
  <si>
    <t>162751117</t>
  </si>
  <si>
    <t>Vodorovné přemístění přes 9 000 do 10000 m výkopku/sypaniny z horniny třídy těžitelnosti I skupiny 1 až 3</t>
  </si>
  <si>
    <t>-340718622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</si>
  <si>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</si>
  <si>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(27,5+12)*1,1*1,2</t>
  </si>
  <si>
    <t>drenáž</t>
  </si>
  <si>
    <t>17,25</t>
  </si>
  <si>
    <t>odkopávky pro silnice</t>
  </si>
  <si>
    <t>124,05</t>
  </si>
  <si>
    <t>171201231</t>
  </si>
  <si>
    <t>Poplatek za uložení zeminy a kamení na recyklační skládce (skládkovné) kód odpadu 17 05 04</t>
  </si>
  <si>
    <t>t</t>
  </si>
  <si>
    <t>-836241380</t>
  </si>
  <si>
    <t>Poplatek za uložení stavebního odpadu na recyklační skládce (skládkovné) zeminy a kamení zatříděného do Katalogu odpadů pod kódem 17 05 04</t>
  </si>
  <si>
    <t>193,44*1,67</t>
  </si>
  <si>
    <t>18</t>
  </si>
  <si>
    <t>171251201</t>
  </si>
  <si>
    <t>Uložení sypaniny na skládky nebo meziskládky</t>
  </si>
  <si>
    <t>-331746137</t>
  </si>
  <si>
    <t>Uložení sypaniny na skládky nebo meziskládky bez hutnění s upravením uložené sypaniny do předepsaného tvaru</t>
  </si>
  <si>
    <t>19</t>
  </si>
  <si>
    <t>174151101</t>
  </si>
  <si>
    <t>Zásyp jam, šachet rýh nebo kolem objektů sypaninou se zhutněním</t>
  </si>
  <si>
    <t>-1715835537</t>
  </si>
  <si>
    <t>Zásyp sypaninou z jakékoliv horniny strojně s uložením výkopku ve vrstvách se zhutněním jam, šachet, rýh nebo kolem objektů v těchto vykopávkách</t>
  </si>
  <si>
    <t>15*1,2*0,7</t>
  </si>
  <si>
    <t>20</t>
  </si>
  <si>
    <t>M</t>
  </si>
  <si>
    <t>58337600</t>
  </si>
  <si>
    <t>štěrkopísek frakce 0/45</t>
  </si>
  <si>
    <t>-1806275617</t>
  </si>
  <si>
    <t>12,6*2 'Přepočtené koeficientem množství</t>
  </si>
  <si>
    <t>175151101</t>
  </si>
  <si>
    <t>Obsypání potrubí strojně sypaninou bez prohození, uloženou do 3 m</t>
  </si>
  <si>
    <t>1966938364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</si>
  <si>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</si>
  <si>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15*1,2*0,4</t>
  </si>
  <si>
    <t>22</t>
  </si>
  <si>
    <t>58337310</t>
  </si>
  <si>
    <t>štěrkopísek frakce 0/4</t>
  </si>
  <si>
    <t>896552858</t>
  </si>
  <si>
    <t>7,2*2 'Přepočtené koeficientem množství</t>
  </si>
  <si>
    <t>23</t>
  </si>
  <si>
    <t>181152302</t>
  </si>
  <si>
    <t>Úprava pláně pro silnice a dálnice v zářezech se zhutněním</t>
  </si>
  <si>
    <t>1871661954</t>
  </si>
  <si>
    <t>Úprava pláně na stavbách silnic a dálnic strojně v zářezech mimo skalních se zhutněním</t>
  </si>
  <si>
    <t>na parapláni</t>
  </si>
  <si>
    <t>5,5*115</t>
  </si>
  <si>
    <t>pod chodníky a sjezdy</t>
  </si>
  <si>
    <t>150+53+15+4,5</t>
  </si>
  <si>
    <t>24</t>
  </si>
  <si>
    <t>181351003</t>
  </si>
  <si>
    <t>Rozprostření ornice tl vrstvy do 200 mm pl do 100 m2 v rovině nebo ve svahu do 1:5 strojně</t>
  </si>
  <si>
    <t>667042286</t>
  </si>
  <si>
    <t>Rozprostření a urovnání ornice v rovině nebo ve svahu sklonu do 1:5 strojně při souvislé ploše do 100 m2, tl. vrstvy do 200 mm</t>
  </si>
  <si>
    <t>25</t>
  </si>
  <si>
    <t>181411131</t>
  </si>
  <si>
    <t>Založení parkového trávníku výsevem pl do 1000 m2 v rovině a ve svahu do 1:5</t>
  </si>
  <si>
    <t>1998411871</t>
  </si>
  <si>
    <t>Založení trávníku na půdě předem připravené plochy do 1000 m2 výsevem včetně utažení parkového v rovině nebo na svahu do 1:5</t>
  </si>
  <si>
    <t>26</t>
  </si>
  <si>
    <t>00572410</t>
  </si>
  <si>
    <t>osivo směs travní parková</t>
  </si>
  <si>
    <t>kg</t>
  </si>
  <si>
    <t>-865731882</t>
  </si>
  <si>
    <t>4*0,02 'Přepočtené koeficientem množství</t>
  </si>
  <si>
    <t>Zakládání</t>
  </si>
  <si>
    <t>27</t>
  </si>
  <si>
    <t>212752401</t>
  </si>
  <si>
    <t>Trativod z drenážních trubek korugovaných PE-HD SN 8 perforace 360° včetně lože otevřený výkop DN 100 pro liniové stavby</t>
  </si>
  <si>
    <t>-216811686</t>
  </si>
  <si>
    <t>Trativody z drenážních trubek pro liniové stavby a komunikace se zřízením štěrkového lože pod trubky a s jejich obsypem v otevřeném výkopu trubka korugovaná sendvičová PE-HD SN 8 celoperforovaná 360° DN 100</t>
  </si>
  <si>
    <t>115*2</t>
  </si>
  <si>
    <t>Vodorovné konstrukce</t>
  </si>
  <si>
    <t>28</t>
  </si>
  <si>
    <t>451573111</t>
  </si>
  <si>
    <t>Lože pod potrubí otevřený výkop ze štěrkopísku</t>
  </si>
  <si>
    <t>-175203468</t>
  </si>
  <si>
    <t>Lože pod potrubí, stoky a drobné objekty v otevřeném výkopu z písku a štěrkopísku do 63 mm</t>
  </si>
  <si>
    <t>15*1,2*0,1</t>
  </si>
  <si>
    <t>Komunikace pozemní</t>
  </si>
  <si>
    <t>29</t>
  </si>
  <si>
    <t>564731101</t>
  </si>
  <si>
    <t>Podklad z kameniva hrubého drceného vel. 32-63 mm plochy do 100 m2 tl 100 mm</t>
  </si>
  <si>
    <t>737919434</t>
  </si>
  <si>
    <t>Podklad nebo kryt z kameniva hrubého drceného vel. 32-63 mm s rozprostřením a zhutněním plochy jednotlivě do 100 m2, po zhutnění tl. 100 mm</t>
  </si>
  <si>
    <t>30</t>
  </si>
  <si>
    <t>564811011</t>
  </si>
  <si>
    <t>Podklad ze štěrkodrtě ŠD plochy do 100 m2 tl 50 mm</t>
  </si>
  <si>
    <t>1334373886</t>
  </si>
  <si>
    <t>Podklad ze štěrkodrti ŠD s rozprostřením a zhutněním plochy jednotlivě do 100 m2, po zhutnění tl. 50 mm</t>
  </si>
  <si>
    <t>dorovnání pod chodníky v místě st. chodníků mimo sjezdy</t>
  </si>
  <si>
    <t>dle šraf C.3.</t>
  </si>
  <si>
    <t>150+4,5</t>
  </si>
  <si>
    <t>31</t>
  </si>
  <si>
    <t>564831011</t>
  </si>
  <si>
    <t>Podklad ze štěrkodrtě ŠD plochy do 100 m2 tl 100 mm</t>
  </si>
  <si>
    <t>-410624240</t>
  </si>
  <si>
    <t>Podklad ze štěrkodrti ŠD s rozprostřením a zhutněním plochy jednotlivě do 100 m2, po zhutnění tl. 100 mm</t>
  </si>
  <si>
    <t>53+15</t>
  </si>
  <si>
    <t>32</t>
  </si>
  <si>
    <t>564851011</t>
  </si>
  <si>
    <t>Podklad ze štěrkodrtě ŠD plochy do 100 m2 tl 150 mm</t>
  </si>
  <si>
    <t>-512556944</t>
  </si>
  <si>
    <t>Podklad ze štěrkodrti ŠD s rozprostřením a zhutněním plochy jednotlivě do 100 m2, po zhutnění tl. 150 mm</t>
  </si>
  <si>
    <t>33</t>
  </si>
  <si>
    <t>564861011</t>
  </si>
  <si>
    <t>Podklad ze štěrkodrtě ŠD plochy do 100 m2 tl 200 mm</t>
  </si>
  <si>
    <t>-1879434396</t>
  </si>
  <si>
    <t>Podklad ze štěrkodrti ŠD s rozprostřením a zhutněním plochy jednotlivě do 100 m2, po zhutnění tl. 200 mm</t>
  </si>
  <si>
    <t>pod novým chodníkem KU vlevo</t>
  </si>
  <si>
    <t>34</t>
  </si>
  <si>
    <t>565135111</t>
  </si>
  <si>
    <t>Asfaltový beton vrstva podkladní ACP 16 (obalované kamenivo OKS) tl 50 mm š do 3 m</t>
  </si>
  <si>
    <t>725575238</t>
  </si>
  <si>
    <t>Asfaltový beton vrstva podkladní ACP 16 (obalované kamenivo střednězrnné - OKS) s rozprostřením a zhutněním v pruhu šířky přes 1,5 do 3 m, po zhutnění tl. 50 mm</t>
  </si>
  <si>
    <t>vrstva dle šrafů C.3</t>
  </si>
  <si>
    <t>535</t>
  </si>
  <si>
    <t>35</t>
  </si>
  <si>
    <t>567122111</t>
  </si>
  <si>
    <t>Podklad ze směsi stmelené cementem SC C 8/10 (KSC I) tl 120 mm</t>
  </si>
  <si>
    <t>236875162</t>
  </si>
  <si>
    <t>Podklad ze směsi stmelené cementem SC bez dilatačních spár, s rozprostřením a zhutněním SC C 8/10 (KSC I), po zhutnění tl. 120 mm</t>
  </si>
  <si>
    <t>šíře parapláně * délka - sanace podloží</t>
  </si>
  <si>
    <t>vrstva pod asfalty dle šrafů C.3</t>
  </si>
  <si>
    <t>36</t>
  </si>
  <si>
    <t>573191111</t>
  </si>
  <si>
    <t>Postřik infiltrační kationaktivní emulzí v množství 1 kg/m2</t>
  </si>
  <si>
    <t>2104721833</t>
  </si>
  <si>
    <t>Postřik infiltrační kationaktivní emulzí v množství 1,00 kg/m2</t>
  </si>
  <si>
    <t>37</t>
  </si>
  <si>
    <t>573211106</t>
  </si>
  <si>
    <t>Postřik živičný spojovací z asfaltu v množství 0,20 kg/m2</t>
  </si>
  <si>
    <t>-734410701</t>
  </si>
  <si>
    <t>Postřik spojovací PS bez posypu kamenivem z asfaltu silničního, v množství 0,20 kg/m2</t>
  </si>
  <si>
    <t>38</t>
  </si>
  <si>
    <t>577134111</t>
  </si>
  <si>
    <t>Asfaltový beton vrstva obrusná ACO 11 (ABS) tř. I tl 40 mm š do 3 m z nemodifikovaného asfaltu</t>
  </si>
  <si>
    <t>-836145902</t>
  </si>
  <si>
    <t>Asfaltový beton vrstva obrusná ACO 11 (ABS) s rozprostřením a se zhutněním z nemodifikovaného asfaltu v pruhu šířky do 3 m tř. I, po zhutnění tl. 40 mm</t>
  </si>
  <si>
    <t>39</t>
  </si>
  <si>
    <t>596211111</t>
  </si>
  <si>
    <t>Kladení zámkové dlažby komunikací pro pěší ručně tl 60 mm skupiny A pl přes 50 do 100 m2</t>
  </si>
  <si>
    <t>-445871970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</si>
  <si>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50 do 100 m2</t>
  </si>
  <si>
    <t>plocha chodníků bez sjezdů</t>
  </si>
  <si>
    <t>150</t>
  </si>
  <si>
    <t>plocha varovných pásů v chodnících</t>
  </si>
  <si>
    <t>4,5</t>
  </si>
  <si>
    <t>40</t>
  </si>
  <si>
    <t>59245018</t>
  </si>
  <si>
    <t>dlažba tvar obdélník betonová 200x100x60mm přírodní</t>
  </si>
  <si>
    <t>-1708012230</t>
  </si>
  <si>
    <t>150*1,03 'Přepočtené koeficientem množství</t>
  </si>
  <si>
    <t>41</t>
  </si>
  <si>
    <t>596211114</t>
  </si>
  <si>
    <t>Příplatek za kombinaci dvou barev u kladení betonových dlažeb komunikací pro pěší ručně tl 60 mm skupiny A</t>
  </si>
  <si>
    <t>-1003697841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</si>
  <si>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</si>
  <si>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42</t>
  </si>
  <si>
    <t>59245006</t>
  </si>
  <si>
    <t>dlažba tvar obdélník betonová pro nevidomé 200x100x60mm barevná - červená</t>
  </si>
  <si>
    <t>-305681119</t>
  </si>
  <si>
    <t>dlažba tvar obdélník betonová pro nevidomé 200x100x60mm barevná</t>
  </si>
  <si>
    <t>4,5*1,05 'Přepočtené koeficientem množství</t>
  </si>
  <si>
    <t>43</t>
  </si>
  <si>
    <t>596212210</t>
  </si>
  <si>
    <t>Kladení zámkové dlažby pozemních komunikací ručně tl 80 mm skupiny A pl do 50 m2 - žlutá</t>
  </si>
  <si>
    <t>-1621016228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</si>
  <si>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</si>
  <si>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44</t>
  </si>
  <si>
    <t>59245005</t>
  </si>
  <si>
    <t>dlažba tvar obdélník betonová 200x100x80mm barevná - žlutá</t>
  </si>
  <si>
    <t>1440935276</t>
  </si>
  <si>
    <t>dlažba tvar obdélník betonová 200x100x80mm barevná</t>
  </si>
  <si>
    <t>53*1,03 'Přepočtené koeficientem množství</t>
  </si>
  <si>
    <t>45</t>
  </si>
  <si>
    <t>59245226</t>
  </si>
  <si>
    <t>dlažba tvar obdélník betonová pro nevidomé 200x100x80mm barevná - červená</t>
  </si>
  <si>
    <t>672365162</t>
  </si>
  <si>
    <t>dlažba tvar obdélník betonová pro nevidomé 200x100x80mm barevná</t>
  </si>
  <si>
    <t>15*1,05 'Přepočtené koeficientem množství</t>
  </si>
  <si>
    <t>Trubní vedení</t>
  </si>
  <si>
    <t>46</t>
  </si>
  <si>
    <t>871355221</t>
  </si>
  <si>
    <t>Kanalizační potrubí z tvrdého PVC jednovrstvé tuhost třídy SN8 DN 200</t>
  </si>
  <si>
    <t>459896740</t>
  </si>
  <si>
    <t>Kanalizační potrubí z tvrdého PVC v otevřeném výkopu ve sklonu do 20 %, hladkého plnostěnného jednovrstvého, tuhost třídy SN 8 DN 200</t>
  </si>
  <si>
    <t>přípojky</t>
  </si>
  <si>
    <t>2,5+2,5+3,5+4,5</t>
  </si>
  <si>
    <t>napojení</t>
  </si>
  <si>
    <t>2*1</t>
  </si>
  <si>
    <t>47</t>
  </si>
  <si>
    <t>877350310</t>
  </si>
  <si>
    <t>Montáž kolen na kanalizačním potrubí z PP trub hladkých plnostěnných DN 200</t>
  </si>
  <si>
    <t>1730487224</t>
  </si>
  <si>
    <t>Montáž tvarovek na kanalizačním plastovém potrubí z polypropylenu PP hladkého plnostěnného kolen DN 200</t>
  </si>
  <si>
    <t>napojení UV + napojení na kanalizaci</t>
  </si>
  <si>
    <t>6+4</t>
  </si>
  <si>
    <t>48</t>
  </si>
  <si>
    <t>28617163</t>
  </si>
  <si>
    <t>koleno kanalizační PP SN16 15° DN 200</t>
  </si>
  <si>
    <t>481634843</t>
  </si>
  <si>
    <t>49</t>
  </si>
  <si>
    <t>28617173</t>
  </si>
  <si>
    <t>koleno kanalizační PP SN16 30° DN 200</t>
  </si>
  <si>
    <t>-238775023</t>
  </si>
  <si>
    <t>50</t>
  </si>
  <si>
    <t>877350330</t>
  </si>
  <si>
    <t>Montáž spojek na kanalizačním potrubí z PP trub hladkých plnostěnných DN 200</t>
  </si>
  <si>
    <t>1336314421</t>
  </si>
  <si>
    <t>Montáž tvarovek na kanalizačním plastovém potrubí z polypropylenu PP hladkého plnostěnného spojek nebo redukcí DN 200</t>
  </si>
  <si>
    <t>51</t>
  </si>
  <si>
    <t>28617236</t>
  </si>
  <si>
    <t>spojka přesuvná kanalizační PP DN 200</t>
  </si>
  <si>
    <t>1647914196</t>
  </si>
  <si>
    <t>52</t>
  </si>
  <si>
    <t>895941342</t>
  </si>
  <si>
    <t>Osazení vpusti uliční DN 500 z betonových dílců dno nízké s kalištěm</t>
  </si>
  <si>
    <t>-342649976</t>
  </si>
  <si>
    <t>Osazení vpusti uliční z betonových dílců DN 500 dno nízké s kalištěm</t>
  </si>
  <si>
    <t>53</t>
  </si>
  <si>
    <t>59224469</t>
  </si>
  <si>
    <t>vpusť uliční DN 500 kaliště nízké 500/225x65mm</t>
  </si>
  <si>
    <t>2081528301</t>
  </si>
  <si>
    <t>54</t>
  </si>
  <si>
    <t>895941351</t>
  </si>
  <si>
    <t>Osazení vpusti uliční DN 500 z betonových dílců skruž horní pro čtvercovou vtokovou mříž</t>
  </si>
  <si>
    <t>-1738122403</t>
  </si>
  <si>
    <t>Osazení vpusti uliční z betonových dílců DN 500 skruž horní pro čtvercovou vtokovou mříž</t>
  </si>
  <si>
    <t>55</t>
  </si>
  <si>
    <t>59224460</t>
  </si>
  <si>
    <t>vpusť uliční DN 500 betonová 500x190x65mm čtvercový poklop</t>
  </si>
  <si>
    <t>-1941130814</t>
  </si>
  <si>
    <t>56</t>
  </si>
  <si>
    <t>895941362</t>
  </si>
  <si>
    <t>Osazení vpusti uliční DN 500 z betonových dílců skruž středová 590 mm</t>
  </si>
  <si>
    <t>1262966463</t>
  </si>
  <si>
    <t>Osazení vpusti uliční z betonových dílců DN 500 skruž středová 590 mm</t>
  </si>
  <si>
    <t>57</t>
  </si>
  <si>
    <t>59224462</t>
  </si>
  <si>
    <t>vpusť uliční DN 500 skruž průběžná vysoká betonová 500/590x65mm</t>
  </si>
  <si>
    <t>1164242615</t>
  </si>
  <si>
    <t>58</t>
  </si>
  <si>
    <t>895941366</t>
  </si>
  <si>
    <t>Osazení vpusti uliční DN 500 z betonových dílců skruž průběžná s výtokem</t>
  </si>
  <si>
    <t>737183339</t>
  </si>
  <si>
    <t>Osazení vpusti uliční z betonových dílců DN 500 skruž průběžná s výtokem</t>
  </si>
  <si>
    <t>59</t>
  </si>
  <si>
    <t>59224465</t>
  </si>
  <si>
    <t>vpusť uliční DN 500 skruž průběžná 500/590x65mm betonová s odtokem 200mm PVC</t>
  </si>
  <si>
    <t>1907576516</t>
  </si>
  <si>
    <t>60</t>
  </si>
  <si>
    <t>899204112</t>
  </si>
  <si>
    <t>Osazení mříží litinových včetně rámů a košů na bahno pro třídu zatížení D400, E600</t>
  </si>
  <si>
    <t>276246542</t>
  </si>
  <si>
    <t>61</t>
  </si>
  <si>
    <t>592x001</t>
  </si>
  <si>
    <t>Mříž litinová 500x500 s rámem D400</t>
  </si>
  <si>
    <t>1602427827</t>
  </si>
  <si>
    <t>62</t>
  </si>
  <si>
    <t>59223875</t>
  </si>
  <si>
    <t>koš nízký pro uliční vpusti žárově Pz plech pro rám 500/500mm</t>
  </si>
  <si>
    <t>1394817593</t>
  </si>
  <si>
    <t>Ostatní konstrukce a práce, bourání</t>
  </si>
  <si>
    <t>63</t>
  </si>
  <si>
    <t>915491211</t>
  </si>
  <si>
    <t>Osazení vodícího proužku z betonových desek do betonového lože tl do 100 mm š proužku 250 mm</t>
  </si>
  <si>
    <t>-134838967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</si>
  <si>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</si>
  <si>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119+118</t>
  </si>
  <si>
    <t>64</t>
  </si>
  <si>
    <t>59218002</t>
  </si>
  <si>
    <t>krajník betonový silniční 500x250x100mm</t>
  </si>
  <si>
    <t>1496414001</t>
  </si>
  <si>
    <t>237*1,02 'Přepočtené koeficientem množství</t>
  </si>
  <si>
    <t>65</t>
  </si>
  <si>
    <t>916131213</t>
  </si>
  <si>
    <t>Osazení silničního obrubníku betonového stojatého s boční opěrou do lože z betonu prostého</t>
  </si>
  <si>
    <t>-836032792</t>
  </si>
  <si>
    <t>Osazení silničního obrubníku betonového se zřízením lože, s vyplněním a zatřením spár cementovou maltou stojatého s boční opěrou z betonu prostého, do lože z betonu prostého</t>
  </si>
  <si>
    <t>podsázka 12cm</t>
  </si>
  <si>
    <t>168</t>
  </si>
  <si>
    <t>snížené</t>
  </si>
  <si>
    <t>2+1,2+3+4,2+4,25+10,6+8,5+4,3+3,5+3,4+6,2</t>
  </si>
  <si>
    <t>přechodové</t>
  </si>
  <si>
    <t>v místech sjezdů u napojení pozemků</t>
  </si>
  <si>
    <t>66</t>
  </si>
  <si>
    <t>59217029</t>
  </si>
  <si>
    <t>obrubník betonový silniční nájezdový 1000x150x150mm</t>
  </si>
  <si>
    <t>657742061</t>
  </si>
  <si>
    <t>(2+1,2+3+4,2+4,25+10,6+8,5+4,3+3,5+3,4+6,2)*1,05</t>
  </si>
  <si>
    <t>53,708*1,02 'Přepočtené koeficientem množství</t>
  </si>
  <si>
    <t>67</t>
  </si>
  <si>
    <t>59217032</t>
  </si>
  <si>
    <t>obrubník betonový silniční 1000x150x150mm</t>
  </si>
  <si>
    <t>-1108816169</t>
  </si>
  <si>
    <t>52*1,05</t>
  </si>
  <si>
    <t>68</t>
  </si>
  <si>
    <t>59217030</t>
  </si>
  <si>
    <t>obrubník betonový silniční přechodový 1000x150x150-250mm</t>
  </si>
  <si>
    <t>1915561151</t>
  </si>
  <si>
    <t>21*1,05</t>
  </si>
  <si>
    <t>22,05*1,02 'Přepočtené koeficientem množství</t>
  </si>
  <si>
    <t>69</t>
  </si>
  <si>
    <t>59217031</t>
  </si>
  <si>
    <t>obrubník betonový silniční 1000x150x250mm</t>
  </si>
  <si>
    <t>-1425622231</t>
  </si>
  <si>
    <t>168*1,02</t>
  </si>
  <si>
    <t>171,36*1,02 'Přepočtené koeficientem množství</t>
  </si>
  <si>
    <t>70</t>
  </si>
  <si>
    <t>916331112</t>
  </si>
  <si>
    <t>Osazení zahradního obrubníku betonového do lože z betonu s boční opěrou</t>
  </si>
  <si>
    <t>2112626829</t>
  </si>
  <si>
    <t>Osazení zahradního obrubníku betonového s ložem tl. od 50 do 100 mm z betonu prostého tř. C 12/15 s boční opěrou z betonu prostého tř. C 12/15</t>
  </si>
  <si>
    <t>podél nízké podezdívky u č.p. 132</t>
  </si>
  <si>
    <t>71</t>
  </si>
  <si>
    <t>59217001</t>
  </si>
  <si>
    <t>obrubník betonový zahradní 1000x50x250mm</t>
  </si>
  <si>
    <t>-53705859</t>
  </si>
  <si>
    <t>13*1,02 'Přepočtené koeficientem množství</t>
  </si>
  <si>
    <t>72</t>
  </si>
  <si>
    <t>919732211</t>
  </si>
  <si>
    <t>Styčná spára napojení nového živičného povrchu na stávající za tepla š 15 mm hl 25 mm s prořezáním</t>
  </si>
  <si>
    <t>-674349717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</si>
  <si>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</si>
  <si>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v místech napojení na st. vozovku</t>
  </si>
  <si>
    <t>13,5+6,5</t>
  </si>
  <si>
    <t>73</t>
  </si>
  <si>
    <t>919735113</t>
  </si>
  <si>
    <t>Řezání stávajícího živičného krytu hl přes 100 do 150 mm</t>
  </si>
  <si>
    <t>669153890</t>
  </si>
  <si>
    <t>Řezání stávajícího živičného krytu nebo podkladu hloubky přes 100 do 150 mm</t>
  </si>
  <si>
    <t>997</t>
  </si>
  <si>
    <t>Přesun sutě</t>
  </si>
  <si>
    <t>74</t>
  </si>
  <si>
    <t>997221551</t>
  </si>
  <si>
    <t>Vodorovná doprava suti ze sypkých materiálů do 1 km</t>
  </si>
  <si>
    <t>-1210994805</t>
  </si>
  <si>
    <t>Vodorovná doprava suti bez naložení, ale se složením a s hrubým urovnáním ze sypkých materiálů, na vzdálenost do 1 km</t>
  </si>
  <si>
    <t>75</t>
  </si>
  <si>
    <t>997221559</t>
  </si>
  <si>
    <t>Příplatek ZKD 1 km u vodorovné dopravy suti ze sypkých materiálů</t>
  </si>
  <si>
    <t>-2090952639</t>
  </si>
  <si>
    <t>Vodorovná doprava suti bez naložení, ale se složením a s hrubým urovnáním Příplatek k ceně za každý další i započatý 1 km přes 1 km</t>
  </si>
  <si>
    <t>598,492*10 'Přepočtené koeficientem množství</t>
  </si>
  <si>
    <t>76</t>
  </si>
  <si>
    <t>997221612</t>
  </si>
  <si>
    <t>Nakládání vybouraných hmot na dopravní prostředky pro vodorovnou dopravu</t>
  </si>
  <si>
    <t>1185065171</t>
  </si>
  <si>
    <t>Nakládání na dopravní prostředky pro vodorovnou dopravu vybouraných hmot</t>
  </si>
  <si>
    <t>obrubníků</t>
  </si>
  <si>
    <t>48,38</t>
  </si>
  <si>
    <t>77</t>
  </si>
  <si>
    <t>997221861</t>
  </si>
  <si>
    <t>Poplatek za uložení stavebního odpadu na recyklační skládce (skládkovné) z prostého betonu pod kódem 17 01 01</t>
  </si>
  <si>
    <t>1097875143</t>
  </si>
  <si>
    <t>Poplatek za uložení stavebního odpadu na recyklační skládce (skládkovné) z prostého betonu zatříděného do Katalogu odpadů pod kódem 17 01 01</t>
  </si>
  <si>
    <t>78</t>
  </si>
  <si>
    <t>997221873</t>
  </si>
  <si>
    <t>-361443154</t>
  </si>
  <si>
    <t>odtěžených konstrukcí</t>
  </si>
  <si>
    <t>45,6+286</t>
  </si>
  <si>
    <t>79</t>
  </si>
  <si>
    <t>997221875</t>
  </si>
  <si>
    <t>Poplatek za uložení stavebního odpadu na recyklační skládce (skládkovné) asfaltového bez obsahu dehtu zatříděného do Katalogu odpadů pod kódem 17 03 02</t>
  </si>
  <si>
    <t>-676021608</t>
  </si>
  <si>
    <t>40,04+188,652</t>
  </si>
  <si>
    <t>998</t>
  </si>
  <si>
    <t>Přesun hmot</t>
  </si>
  <si>
    <t>80</t>
  </si>
  <si>
    <t>998225111</t>
  </si>
  <si>
    <t>Přesun hmot pro pozemní komunikace s krytem z kamene, monolitickým betonovým nebo živičným</t>
  </si>
  <si>
    <t>660118993</t>
  </si>
  <si>
    <t>Přesun hmot pro komunikace s krytem z kameniva, monolitickým betonovým nebo živičným dopravní vzdálenost do 200 m jakékoliv délky objektu</t>
  </si>
  <si>
    <t>PSV</t>
  </si>
  <si>
    <t>Práce a dodávky PSV</t>
  </si>
  <si>
    <t>711</t>
  </si>
  <si>
    <t>Izolace proti vodě, vlhkosti a plynům</t>
  </si>
  <si>
    <t>81</t>
  </si>
  <si>
    <t>711161273</t>
  </si>
  <si>
    <t>Provedení izolace proti zemní vlhkosti svislé z nopové fólie</t>
  </si>
  <si>
    <t>-69258296</t>
  </si>
  <si>
    <t>Provedení izolace proti zemní vlhkosti nopovou fólií na ploše svislé S z nopové fólie</t>
  </si>
  <si>
    <t>0,5*120</t>
  </si>
  <si>
    <t>82</t>
  </si>
  <si>
    <t>DEK.2910451000</t>
  </si>
  <si>
    <t>DEKDREN N8 (A) nopová fólie,výška nopu 8mm, š. 0,5m (10m2/bal.)</t>
  </si>
  <si>
    <t>-1423899335</t>
  </si>
  <si>
    <t>60*1,221 'Přepočtené koeficientem množství</t>
  </si>
  <si>
    <t>411K - Ulice Kolmá</t>
  </si>
  <si>
    <t>151974767</t>
  </si>
  <si>
    <t>plocha chodníků</t>
  </si>
  <si>
    <t>1,5*122+1,5*18</t>
  </si>
  <si>
    <t>-506987954</t>
  </si>
  <si>
    <t>925497457</t>
  </si>
  <si>
    <t>5*124</t>
  </si>
  <si>
    <t>1440659028</t>
  </si>
  <si>
    <t>-779612982</t>
  </si>
  <si>
    <t>123+129</t>
  </si>
  <si>
    <t>2060536838</t>
  </si>
  <si>
    <t>59*0,15</t>
  </si>
  <si>
    <t>(0,58-0,4)*5,5*124</t>
  </si>
  <si>
    <t>1316853084</t>
  </si>
  <si>
    <t>124*0,15</t>
  </si>
  <si>
    <t>-1757946845</t>
  </si>
  <si>
    <t>(2,5+2,6+2,5+2,5+5,5)*1,1*1,2</t>
  </si>
  <si>
    <t>-116067894</t>
  </si>
  <si>
    <t>1566582762</t>
  </si>
  <si>
    <t>(2,5+2,6+2,5+2,5+5,5)*1,2*2</t>
  </si>
  <si>
    <t>692333135</t>
  </si>
  <si>
    <t>857581450</t>
  </si>
  <si>
    <t>131,61+18,6+20,592</t>
  </si>
  <si>
    <t>1867018630</t>
  </si>
  <si>
    <t>170,802*1,67</t>
  </si>
  <si>
    <t>1168972535</t>
  </si>
  <si>
    <t>228150428</t>
  </si>
  <si>
    <t>(2,5+2,6+2,5+2,5+5,5)*1,1*0,7</t>
  </si>
  <si>
    <t>-187261726</t>
  </si>
  <si>
    <t>12,012*2 'Přepočtené koeficientem množství</t>
  </si>
  <si>
    <t>-1534909812</t>
  </si>
  <si>
    <t>(2,5+2,6+2,5+2,5+5,5)*1,2*0,4</t>
  </si>
  <si>
    <t>1500036581</t>
  </si>
  <si>
    <t>7,488*2 'Přepočtené koeficientem množství</t>
  </si>
  <si>
    <t>-1316361465</t>
  </si>
  <si>
    <t>parapláně</t>
  </si>
  <si>
    <t>5,5*124</t>
  </si>
  <si>
    <t>chodníků a sjezdů</t>
  </si>
  <si>
    <t>166+55</t>
  </si>
  <si>
    <t>-521691323</t>
  </si>
  <si>
    <t>124*2</t>
  </si>
  <si>
    <t>1262458231</t>
  </si>
  <si>
    <t>(2,5+2,6+2,5+2,5+5,5)*1,2*0,1</t>
  </si>
  <si>
    <t>-746608678</t>
  </si>
  <si>
    <t>246095209</t>
  </si>
  <si>
    <t>dorovnání v chodnících</t>
  </si>
  <si>
    <t>165,5</t>
  </si>
  <si>
    <t>-475200671</t>
  </si>
  <si>
    <t>482132732</t>
  </si>
  <si>
    <t>-1362998277</t>
  </si>
  <si>
    <t>-279111768</t>
  </si>
  <si>
    <t>parapláň</t>
  </si>
  <si>
    <t>konstrukce vozovky, šrafy dle C.3</t>
  </si>
  <si>
    <t>570</t>
  </si>
  <si>
    <t>-1783469340</t>
  </si>
  <si>
    <t>-33295286</t>
  </si>
  <si>
    <t>-616826386</t>
  </si>
  <si>
    <t>-1043671876</t>
  </si>
  <si>
    <t>dle šrafů C.3</t>
  </si>
  <si>
    <t>166</t>
  </si>
  <si>
    <t>-867905077</t>
  </si>
  <si>
    <t>160*1,02</t>
  </si>
  <si>
    <t>163,2*1,03 'Přepočtené koeficientem množství</t>
  </si>
  <si>
    <t>-2055989350</t>
  </si>
  <si>
    <t>-1651495353</t>
  </si>
  <si>
    <t>6*1,05</t>
  </si>
  <si>
    <t>6,3*1,05 'Přepočtené koeficientem množství</t>
  </si>
  <si>
    <t>175956943</t>
  </si>
  <si>
    <t>35+18</t>
  </si>
  <si>
    <t>-885545620</t>
  </si>
  <si>
    <t>37*1,05</t>
  </si>
  <si>
    <t>38,85*1,03 'Přepočtené koeficientem množství</t>
  </si>
  <si>
    <t>-153740649</t>
  </si>
  <si>
    <t>18*1,05</t>
  </si>
  <si>
    <t>18,9*1,05 'Přepočtené koeficientem množství</t>
  </si>
  <si>
    <t>-1893267083</t>
  </si>
  <si>
    <t>(2,5+2,6+2,5+2,5+5,5)</t>
  </si>
  <si>
    <t>989100611</t>
  </si>
  <si>
    <t>6+5</t>
  </si>
  <si>
    <t>635815585</t>
  </si>
  <si>
    <t>1111431488</t>
  </si>
  <si>
    <t>342672212</t>
  </si>
  <si>
    <t>-1301419781</t>
  </si>
  <si>
    <t>1029701097</t>
  </si>
  <si>
    <t>1906944112</t>
  </si>
  <si>
    <t>-76155128</t>
  </si>
  <si>
    <t>-1567877241</t>
  </si>
  <si>
    <t>646728248</t>
  </si>
  <si>
    <t>1465028000</t>
  </si>
  <si>
    <t>479176311</t>
  </si>
  <si>
    <t>-67620876</t>
  </si>
  <si>
    <t>420863191</t>
  </si>
  <si>
    <t>-738226917</t>
  </si>
  <si>
    <t>1998940855</t>
  </si>
  <si>
    <t>-1788310800</t>
  </si>
  <si>
    <t>128+126,5</t>
  </si>
  <si>
    <t>-835116946</t>
  </si>
  <si>
    <t>254,5*1,02 'Přepočtené koeficientem množství</t>
  </si>
  <si>
    <t>-2009740345</t>
  </si>
  <si>
    <t>obrub</t>
  </si>
  <si>
    <t>zakončení sjezdů a po stranách</t>
  </si>
  <si>
    <t>13,8+5,15+3,9+4,65+5,05+3+3,5+5*1,5</t>
  </si>
  <si>
    <t>1976138902</t>
  </si>
  <si>
    <t>(3,7+3,2+46,55+2,8+3,3)*1,05</t>
  </si>
  <si>
    <t>62,528*1,02 'Přepočtené koeficientem množství</t>
  </si>
  <si>
    <t>-943074288</t>
  </si>
  <si>
    <t>46,55*1,05</t>
  </si>
  <si>
    <t>-123642878</t>
  </si>
  <si>
    <t>19*1,02 'Přepočtené koeficientem množství</t>
  </si>
  <si>
    <t>-1022368718</t>
  </si>
  <si>
    <t>(254,5-19-46)*1,02</t>
  </si>
  <si>
    <t>193,29*1,02 'Přepočtené koeficientem množství</t>
  </si>
  <si>
    <t>-267236916</t>
  </si>
  <si>
    <t>u vstupu k č.p. 128</t>
  </si>
  <si>
    <t>3+2,9</t>
  </si>
  <si>
    <t>1971103951</t>
  </si>
  <si>
    <t>5,9*1,02 'Přepočtené koeficientem množství</t>
  </si>
  <si>
    <t>-848805609</t>
  </si>
  <si>
    <t>820996287</t>
  </si>
  <si>
    <t>14+8</t>
  </si>
  <si>
    <t>-2115342297</t>
  </si>
  <si>
    <t>-2019322582</t>
  </si>
  <si>
    <t>629,58*10 'Přepočtené koeficientem množství</t>
  </si>
  <si>
    <t>-441125159</t>
  </si>
  <si>
    <t>-1714017352</t>
  </si>
  <si>
    <t>281900433</t>
  </si>
  <si>
    <t>629,58-242,12-51,66</t>
  </si>
  <si>
    <t>987507766</t>
  </si>
  <si>
    <t>195,92+46,20</t>
  </si>
  <si>
    <t>1819117140</t>
  </si>
  <si>
    <t>411VRN - Všeobecné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</si>
  <si>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</si>
  <si>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</si>
  <si>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</si>
  <si>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</si>
  <si>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</si>
  <si>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</si>
  <si>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</si>
  <si>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</si>
  <si>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</si>
  <si>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</si>
  <si>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soubor</t>
  </si>
  <si>
    <t>CS ÚRS 2019 01</t>
  </si>
  <si>
    <t>1024</t>
  </si>
  <si>
    <t>2012189728</t>
  </si>
  <si>
    <t>012303000</t>
  </si>
  <si>
    <t>Geodetické práce po výstavbě</t>
  </si>
  <si>
    <t>-1568791052</t>
  </si>
  <si>
    <t>012403000</t>
  </si>
  <si>
    <t>Kartografické práce</t>
  </si>
  <si>
    <t>6727239</t>
  </si>
  <si>
    <t>013254000</t>
  </si>
  <si>
    <t>Dokumentace skutečného provedení stavby</t>
  </si>
  <si>
    <t>-1770070371</t>
  </si>
  <si>
    <t>VRN3</t>
  </si>
  <si>
    <t>Zařízení staveniště</t>
  </si>
  <si>
    <t>030001000</t>
  </si>
  <si>
    <t>-419723147</t>
  </si>
  <si>
    <t>komplet sociální zařízení stavby</t>
  </si>
  <si>
    <t>prostory pro zaměstnance a stavby vedoucího</t>
  </si>
  <si>
    <t>034103000</t>
  </si>
  <si>
    <t>Oplocení staveniště</t>
  </si>
  <si>
    <t>-1125444431</t>
  </si>
  <si>
    <t>034303000</t>
  </si>
  <si>
    <t>Dopravní značení na staveništi</t>
  </si>
  <si>
    <t>-411469235</t>
  </si>
  <si>
    <t>034503000</t>
  </si>
  <si>
    <t>Informační tabule na staveništi</t>
  </si>
  <si>
    <t>511474069</t>
  </si>
  <si>
    <t>035103001</t>
  </si>
  <si>
    <t>Pronájem ploch</t>
  </si>
  <si>
    <t>2143662811</t>
  </si>
  <si>
    <t>pro zařízení staveniště</t>
  </si>
  <si>
    <t>VRN4</t>
  </si>
  <si>
    <t>Inženýrská činnost</t>
  </si>
  <si>
    <t>041403000</t>
  </si>
  <si>
    <t>Koordinátor BOZP na staveništi</t>
  </si>
  <si>
    <t>1427029272</t>
  </si>
  <si>
    <t>042503000</t>
  </si>
  <si>
    <t>Plán BOZP na staveništi</t>
  </si>
  <si>
    <t>soubos</t>
  </si>
  <si>
    <t>1552443682</t>
  </si>
  <si>
    <t>043154000</t>
  </si>
  <si>
    <t>Zkoušky hutnicí</t>
  </si>
  <si>
    <t>-380974222</t>
  </si>
  <si>
    <t>049103000</t>
  </si>
  <si>
    <t>Náklady vzniklé v souvislosti s realizací stavby</t>
  </si>
  <si>
    <t>464785465</t>
  </si>
  <si>
    <t>049203000</t>
  </si>
  <si>
    <t>Náklady stanovené zvláštními předpisy</t>
  </si>
  <si>
    <t>-105844585</t>
  </si>
  <si>
    <t>vč. správních poplatků</t>
  </si>
  <si>
    <t>049303000</t>
  </si>
  <si>
    <t>Náklady vzniklé v souvislosti s předáním stavby</t>
  </si>
  <si>
    <t>244620815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</si>
</sst>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411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ULIC KOLMÁ A TRUHLÁŘSKÁ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Ústí nad Orlicí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21. 6. 2023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Ústí nad Orlicí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JDS projekt,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Suchánek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'411T - Ulice Truhlářská'!J30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'411T - Ulice Truhlářská'!P127</f>
        <v>0</v>
      </c>
      <c r="AV95" s="128">
        <f>'411T - Ulice Truhlářská'!J33</f>
        <v>0</v>
      </c>
      <c r="AW95" s="128">
        <f>'411T - Ulice Truhlářská'!J34</f>
        <v>0</v>
      </c>
      <c r="AX95" s="128">
        <f>'411T - Ulice Truhlářská'!J35</f>
        <v>0</v>
      </c>
      <c r="AY95" s="128">
        <f>'411T - Ulice Truhlářská'!J36</f>
        <v>0</v>
      </c>
      <c r="AZ95" s="128">
        <f>'411T - Ulice Truhlářská'!F33</f>
        <v>0</v>
      </c>
      <c r="BA95" s="128">
        <f>'411T - Ulice Truhlářská'!F34</f>
        <v>0</v>
      </c>
      <c r="BB95" s="128">
        <f>'411T - Ulice Truhlářská'!F35</f>
        <v>0</v>
      </c>
      <c r="BC95" s="128">
        <f>'411T - Ulice Truhlářská'!F36</f>
        <v>0</v>
      </c>
      <c r="BD95" s="130">
        <f>'411T - Ulice Truhlářská'!F37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'411K - Ulice Kolmá'!J30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'411K - Ulice Kolmá'!P125</f>
        <v>0</v>
      </c>
      <c r="AV96" s="128">
        <f>'411K - Ulice Kolmá'!J33</f>
        <v>0</v>
      </c>
      <c r="AW96" s="128">
        <f>'411K - Ulice Kolmá'!J34</f>
        <v>0</v>
      </c>
      <c r="AX96" s="128">
        <f>'411K - Ulice Kolmá'!J35</f>
        <v>0</v>
      </c>
      <c r="AY96" s="128">
        <f>'411K - Ulice Kolmá'!J36</f>
        <v>0</v>
      </c>
      <c r="AZ96" s="128">
        <f>'411K - Ulice Kolmá'!F33</f>
        <v>0</v>
      </c>
      <c r="BA96" s="128">
        <f>'411K - Ulice Kolmá'!F34</f>
        <v>0</v>
      </c>
      <c r="BB96" s="128">
        <f>'411K - Ulice Kolmá'!F35</f>
        <v>0</v>
      </c>
      <c r="BC96" s="128">
        <f>'411K - Ulice Kolmá'!F36</f>
        <v>0</v>
      </c>
      <c r="BD96" s="130">
        <f>'411K - Ulice Kolmá'!F37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'411VRN - Všeobecné rozpoč...'!J30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32">
        <v>0</v>
      </c>
      <c r="AT97" s="133">
        <f>ROUND(SUM(AV97:AW97),2)</f>
        <v>0</v>
      </c>
      <c r="AU97" s="134">
        <f>'411VRN - Všeobecné rozpoč...'!P120</f>
        <v>0</v>
      </c>
      <c r="AV97" s="133">
        <f>'411VRN - Všeobecné rozpoč...'!J33</f>
        <v>0</v>
      </c>
      <c r="AW97" s="133">
        <f>'411VRN - Všeobecné rozpoč...'!J34</f>
        <v>0</v>
      </c>
      <c r="AX97" s="133">
        <f>'411VRN - Všeobecné rozpoč...'!J35</f>
        <v>0</v>
      </c>
      <c r="AY97" s="133">
        <f>'411VRN - Všeobecné rozpoč...'!J36</f>
        <v>0</v>
      </c>
      <c r="AZ97" s="133">
        <f>'411VRN - Všeobecné rozpoč...'!F33</f>
        <v>0</v>
      </c>
      <c r="BA97" s="133">
        <f>'411VRN - Všeobecné rozpoč...'!F34</f>
        <v>0</v>
      </c>
      <c r="BB97" s="133">
        <f>'411VRN - Všeobecné rozpoč...'!F35</f>
        <v>0</v>
      </c>
      <c r="BC97" s="133">
        <f>'411VRN - Všeobecné rozpoč...'!F36</f>
        <v>0</v>
      </c>
      <c r="BD97" s="135">
        <f>'411VRN - Všeobecné rozpoč...'!F37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EZvn5HfFW2wkbW2kod5pd1T2Khq1T0NYOIc39I2w6y/ugxpQqfb2emyMY/VSXlzsaf/MG6EtfWUsfKTXlnrf8g==" hashValue="FzzXpsMnje75ctR2WWi2b0EXzLVwR9sdvyq9YWztyigT6KXRdCNl3KSV11wcPn1HpBH/+zy8ZW/0m6WqKultE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411T - Ulice Truhlářská'!C2" display="/"/>
    <hyperlink ref="A96" location="'411K - Ulice Kolmá'!C2" display="/"/>
    <hyperlink ref="A97" location="'411VRN - Všeobecné rozpoč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REKONSTRUKCE ULIC KOLMÁ A TRUHLÁŘSKÁ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ROUND((SUM(BE127:BE417)),  2)</f>
        <v>0</v>
      </c>
      <c r="G33" s="38"/>
      <c r="H33" s="38"/>
      <c r="I33" s="155">
        <v>0.20999999999999999</v>
      </c>
      <c r="J33" s="154">
        <f>ROUND(((SUM(BE127:BE417))*I33),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ROUND((SUM(BF127:BF417)),  2)</f>
        <v>0</v>
      </c>
      <c r="G34" s="38"/>
      <c r="H34" s="38"/>
      <c r="I34" s="155">
        <v>0.14999999999999999</v>
      </c>
      <c r="J34" s="154">
        <f>ROUND(((SUM(BF127:BF417))*I34),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ROUND((SUM(BG127:BG417)),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ROUND((SUM(BH127:BH417)),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ROUND((SUM(BI127:BI417)),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REKONSTRUKCE ULIC KOLMÁ A TRUHLÁŘSKÁ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411T - Ulice Truhlářská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Ústí nad Orlicí</v>
      </c>
      <c r="G89" s="40"/>
      <c r="H89" s="40"/>
      <c r="I89" s="32" t="s">
        <v>22</v>
      </c>
      <c r="J89" s="79" t="str">
        <f>IF(J12="","",J12)</f>
        <v>21. 6. 2023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Ústí nad Orlicí</v>
      </c>
      <c r="G91" s="40"/>
      <c r="H91" s="40"/>
      <c r="I91" s="32" t="s">
        <v>30</v>
      </c>
      <c r="J91" s="36" t="str">
        <f>E21</f>
        <v>JDS projekt,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Suchánek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J224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J228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105</v>
      </c>
      <c r="E101" s="188"/>
      <c r="F101" s="188"/>
      <c r="G101" s="188"/>
      <c r="H101" s="188"/>
      <c r="I101" s="188"/>
      <c r="J101" s="189">
        <f>J232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106</v>
      </c>
      <c r="E102" s="188"/>
      <c r="F102" s="188"/>
      <c r="G102" s="188"/>
      <c r="H102" s="188"/>
      <c r="I102" s="188"/>
      <c r="J102" s="189">
        <f>J296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107</v>
      </c>
      <c r="E103" s="188"/>
      <c r="F103" s="188"/>
      <c r="G103" s="188"/>
      <c r="H103" s="188"/>
      <c r="I103" s="188"/>
      <c r="J103" s="189">
        <f>J338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108</v>
      </c>
      <c r="E104" s="188"/>
      <c r="F104" s="188"/>
      <c r="G104" s="188"/>
      <c r="H104" s="188"/>
      <c r="I104" s="188"/>
      <c r="J104" s="189">
        <f>J388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109</v>
      </c>
      <c r="E105" s="188"/>
      <c r="F105" s="188"/>
      <c r="G105" s="188"/>
      <c r="H105" s="188"/>
      <c r="I105" s="188"/>
      <c r="J105" s="189">
        <f>J407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110</v>
      </c>
      <c r="E106" s="182"/>
      <c r="F106" s="182"/>
      <c r="G106" s="182"/>
      <c r="H106" s="182"/>
      <c r="I106" s="182"/>
      <c r="J106" s="183">
        <f>J410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111</v>
      </c>
      <c r="E107" s="188"/>
      <c r="F107" s="188"/>
      <c r="G107" s="188"/>
      <c r="H107" s="188"/>
      <c r="I107" s="188"/>
      <c r="J107" s="189">
        <f>J411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112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REKONSTRUKCE ULIC KOLMÁ A TRUHLÁŘSKÁ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94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411T - Ulice Truhlářská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Ústí nad Orlicí</v>
      </c>
      <c r="G121" s="40"/>
      <c r="H121" s="40"/>
      <c r="I121" s="32" t="s">
        <v>22</v>
      </c>
      <c r="J121" s="79" t="str">
        <f>IF(J12="","",J12)</f>
        <v>21. 6. 2023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Město Ústí nad Orlicí</v>
      </c>
      <c r="G123" s="40"/>
      <c r="H123" s="40"/>
      <c r="I123" s="32" t="s">
        <v>30</v>
      </c>
      <c r="J123" s="36" t="str">
        <f>E21</f>
        <v>JDS projekt,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IF(E18="","",E18)</f>
        <v>Vyplň údaj</v>
      </c>
      <c r="G124" s="40"/>
      <c r="H124" s="40"/>
      <c r="I124" s="32" t="s">
        <v>33</v>
      </c>
      <c r="J124" s="36" t="str">
        <f>E24</f>
        <v>Suchánek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113</v>
      </c>
      <c r="D126" s="194" t="s">
        <v>61</v>
      </c>
      <c r="E126" s="194" t="s">
        <v>57</v>
      </c>
      <c r="F126" s="194" t="s">
        <v>58</v>
      </c>
      <c r="G126" s="194" t="s">
        <v>114</v>
      </c>
      <c r="H126" s="194" t="s">
        <v>115</v>
      </c>
      <c r="I126" s="194" t="s">
        <v>116</v>
      </c>
      <c r="J126" s="194" t="s">
        <v>98</v>
      </c>
      <c r="K126" s="195" t="s">
        <v>117</v>
      </c>
      <c r="L126" s="196"/>
      <c r="M126" s="100" t="s">
        <v>1</v>
      </c>
      <c r="N126" s="101" t="s">
        <v>40</v>
      </c>
      <c r="O126" s="101" t="s">
        <v>118</v>
      </c>
      <c r="P126" s="101" t="s">
        <v>119</v>
      </c>
      <c r="Q126" s="101" t="s">
        <v>120</v>
      </c>
      <c r="R126" s="101" t="s">
        <v>121</v>
      </c>
      <c r="S126" s="101" t="s">
        <v>122</v>
      </c>
      <c r="T126" s="102" t="s">
        <v>123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124</v>
      </c>
      <c r="D127" s="40"/>
      <c r="E127" s="40"/>
      <c r="F127" s="40"/>
      <c r="G127" s="40"/>
      <c r="H127" s="40"/>
      <c r="I127" s="40"/>
      <c r="J127" s="197">
        <f>BK127</f>
        <v>0</v>
      </c>
      <c r="K127" s="40"/>
      <c r="L127" s="44"/>
      <c r="M127" s="103"/>
      <c r="N127" s="198"/>
      <c r="O127" s="104"/>
      <c r="P127" s="199">
        <f>P128+P410</f>
        <v>0</v>
      </c>
      <c r="Q127" s="104"/>
      <c r="R127" s="199">
        <f>R128+R410</f>
        <v>247.95590757000002</v>
      </c>
      <c r="S127" s="104"/>
      <c r="T127" s="200">
        <f>T128+T410</f>
        <v>598.49200000000008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100</v>
      </c>
      <c r="BK127" s="201">
        <f>BK128+BK410</f>
        <v>0</v>
      </c>
    </row>
    <row r="128" s="12" customFormat="1" ht="25.92" customHeight="1">
      <c r="A128" s="12"/>
      <c r="B128" s="202"/>
      <c r="C128" s="203"/>
      <c r="D128" s="204" t="s">
        <v>75</v>
      </c>
      <c r="E128" s="205" t="s">
        <v>125</v>
      </c>
      <c r="F128" s="205" t="s">
        <v>126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P129+P224+P228+P232+P296+P338+P388+P407</f>
        <v>0</v>
      </c>
      <c r="Q128" s="210"/>
      <c r="R128" s="211">
        <f>R129+R224+R228+R232+R296+R338+R388+R407</f>
        <v>247.93152957000001</v>
      </c>
      <c r="S128" s="210"/>
      <c r="T128" s="212">
        <f>T129+T224+T228+T232+T296+T338+T388+T407</f>
        <v>598.49200000000008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84</v>
      </c>
      <c r="AT128" s="214" t="s">
        <v>75</v>
      </c>
      <c r="AU128" s="214" t="s">
        <v>76</v>
      </c>
      <c r="AY128" s="213" t="s">
        <v>127</v>
      </c>
      <c r="BK128" s="215">
        <f>BK129+BK224+BK228+BK232+BK296+BK338+BK388+BK407</f>
        <v>0</v>
      </c>
    </row>
    <row r="129" s="12" customFormat="1" ht="22.8" customHeight="1">
      <c r="A129" s="12"/>
      <c r="B129" s="202"/>
      <c r="C129" s="203"/>
      <c r="D129" s="204" t="s">
        <v>75</v>
      </c>
      <c r="E129" s="216" t="s">
        <v>84</v>
      </c>
      <c r="F129" s="216" t="s">
        <v>128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SUM(P130:P223)</f>
        <v>0</v>
      </c>
      <c r="Q129" s="210"/>
      <c r="R129" s="211">
        <f>SUM(R130:R223)</f>
        <v>39.646279999999997</v>
      </c>
      <c r="S129" s="210"/>
      <c r="T129" s="212">
        <f>SUM(T130:T223)</f>
        <v>598.49200000000008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84</v>
      </c>
      <c r="AT129" s="214" t="s">
        <v>75</v>
      </c>
      <c r="AU129" s="214" t="s">
        <v>84</v>
      </c>
      <c r="AY129" s="213" t="s">
        <v>127</v>
      </c>
      <c r="BK129" s="215">
        <f>SUM(BK130:BK223)</f>
        <v>0</v>
      </c>
    </row>
    <row r="130" s="2" customFormat="1" ht="24.15" customHeight="1">
      <c r="A130" s="38"/>
      <c r="B130" s="39"/>
      <c r="C130" s="218" t="s">
        <v>84</v>
      </c>
      <c r="D130" s="218" t="s">
        <v>129</v>
      </c>
      <c r="E130" s="219" t="s">
        <v>130</v>
      </c>
      <c r="F130" s="220" t="s">
        <v>131</v>
      </c>
      <c r="G130" s="221" t="s">
        <v>132</v>
      </c>
      <c r="H130" s="222">
        <v>1</v>
      </c>
      <c r="I130" s="223"/>
      <c r="J130" s="224">
        <f>ROUND(I130*H130,2)</f>
        <v>0</v>
      </c>
      <c r="K130" s="220" t="s">
        <v>133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134</v>
      </c>
      <c r="AT130" s="229" t="s">
        <v>129</v>
      </c>
      <c r="AU130" s="229" t="s">
        <v>86</v>
      </c>
      <c r="AY130" s="17" t="s">
        <v>127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134</v>
      </c>
      <c r="BM130" s="229" t="s">
        <v>135</v>
      </c>
    </row>
    <row r="131" s="2" customFormat="1">
      <c r="A131" s="38"/>
      <c r="B131" s="39"/>
      <c r="C131" s="40"/>
      <c r="D131" s="231" t="s">
        <v>136</v>
      </c>
      <c r="E131" s="40"/>
      <c r="F131" s="232" t="s">
        <v>137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136</v>
      </c>
      <c r="AU131" s="17" t="s">
        <v>86</v>
      </c>
    </row>
    <row r="132" s="2" customFormat="1" ht="24.15" customHeight="1">
      <c r="A132" s="38"/>
      <c r="B132" s="39"/>
      <c r="C132" s="218" t="s">
        <v>86</v>
      </c>
      <c r="D132" s="218" t="s">
        <v>129</v>
      </c>
      <c r="E132" s="219" t="s">
        <v>138</v>
      </c>
      <c r="F132" s="220" t="s">
        <v>139</v>
      </c>
      <c r="G132" s="221" t="s">
        <v>140</v>
      </c>
      <c r="H132" s="222">
        <v>1</v>
      </c>
      <c r="I132" s="223"/>
      <c r="J132" s="224">
        <f>ROUND(I132*H132,2)</f>
        <v>0</v>
      </c>
      <c r="K132" s="220" t="s">
        <v>133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134</v>
      </c>
      <c r="AT132" s="229" t="s">
        <v>129</v>
      </c>
      <c r="AU132" s="229" t="s">
        <v>86</v>
      </c>
      <c r="AY132" s="17" t="s">
        <v>127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134</v>
      </c>
      <c r="BM132" s="229" t="s">
        <v>141</v>
      </c>
    </row>
    <row r="133" s="2" customFormat="1">
      <c r="A133" s="38"/>
      <c r="B133" s="39"/>
      <c r="C133" s="40"/>
      <c r="D133" s="231" t="s">
        <v>136</v>
      </c>
      <c r="E133" s="40"/>
      <c r="F133" s="232" t="s">
        <v>142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136</v>
      </c>
      <c r="AU133" s="17" t="s">
        <v>86</v>
      </c>
    </row>
    <row r="134" s="2" customFormat="1" ht="33" customHeight="1">
      <c r="A134" s="38"/>
      <c r="B134" s="39"/>
      <c r="C134" s="218" t="s">
        <v>143</v>
      </c>
      <c r="D134" s="218" t="s">
        <v>129</v>
      </c>
      <c r="E134" s="219" t="s">
        <v>144</v>
      </c>
      <c r="F134" s="220" t="s">
        <v>145</v>
      </c>
      <c r="G134" s="221" t="s">
        <v>140</v>
      </c>
      <c r="H134" s="222">
        <v>154</v>
      </c>
      <c r="I134" s="223"/>
      <c r="J134" s="224">
        <f>ROUND(I134*H134,2)</f>
        <v>0</v>
      </c>
      <c r="K134" s="220" t="s">
        <v>133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0.29999999999999999</v>
      </c>
      <c r="T134" s="228">
        <f>S134*H134</f>
        <v>46.199999999999996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134</v>
      </c>
      <c r="AT134" s="229" t="s">
        <v>129</v>
      </c>
      <c r="AU134" s="229" t="s">
        <v>86</v>
      </c>
      <c r="AY134" s="17" t="s">
        <v>127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134</v>
      </c>
      <c r="BM134" s="229" t="s">
        <v>146</v>
      </c>
    </row>
    <row r="135" s="2" customFormat="1">
      <c r="A135" s="38"/>
      <c r="B135" s="39"/>
      <c r="C135" s="40"/>
      <c r="D135" s="231" t="s">
        <v>136</v>
      </c>
      <c r="E135" s="40"/>
      <c r="F135" s="232" t="s">
        <v>147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136</v>
      </c>
      <c r="AU135" s="17" t="s">
        <v>86</v>
      </c>
    </row>
    <row r="136" s="13" customFormat="1">
      <c r="A136" s="13"/>
      <c r="B136" s="236"/>
      <c r="C136" s="237"/>
      <c r="D136" s="231" t="s">
        <v>148</v>
      </c>
      <c r="E136" s="238" t="s">
        <v>1</v>
      </c>
      <c r="F136" s="239" t="s">
        <v>149</v>
      </c>
      <c r="G136" s="237"/>
      <c r="H136" s="238" t="s">
        <v>1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148</v>
      </c>
      <c r="AU136" s="245" t="s">
        <v>86</v>
      </c>
      <c r="AV136" s="13" t="s">
        <v>84</v>
      </c>
      <c r="AW136" s="13" t="s">
        <v>32</v>
      </c>
      <c r="AX136" s="13" t="s">
        <v>76</v>
      </c>
      <c r="AY136" s="245" t="s">
        <v>127</v>
      </c>
    </row>
    <row r="137" s="14" customFormat="1">
      <c r="A137" s="14"/>
      <c r="B137" s="246"/>
      <c r="C137" s="247"/>
      <c r="D137" s="231" t="s">
        <v>148</v>
      </c>
      <c r="E137" s="248" t="s">
        <v>1</v>
      </c>
      <c r="F137" s="249" t="s">
        <v>150</v>
      </c>
      <c r="G137" s="247"/>
      <c r="H137" s="250">
        <v>154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148</v>
      </c>
      <c r="AU137" s="256" t="s">
        <v>86</v>
      </c>
      <c r="AV137" s="14" t="s">
        <v>86</v>
      </c>
      <c r="AW137" s="14" t="s">
        <v>32</v>
      </c>
      <c r="AX137" s="14" t="s">
        <v>84</v>
      </c>
      <c r="AY137" s="256" t="s">
        <v>127</v>
      </c>
    </row>
    <row r="138" s="2" customFormat="1" ht="24.15" customHeight="1">
      <c r="A138" s="38"/>
      <c r="B138" s="39"/>
      <c r="C138" s="218" t="s">
        <v>134</v>
      </c>
      <c r="D138" s="218" t="s">
        <v>129</v>
      </c>
      <c r="E138" s="219" t="s">
        <v>151</v>
      </c>
      <c r="F138" s="220" t="s">
        <v>152</v>
      </c>
      <c r="G138" s="221" t="s">
        <v>140</v>
      </c>
      <c r="H138" s="222">
        <v>205</v>
      </c>
      <c r="I138" s="223"/>
      <c r="J138" s="224">
        <f>ROUND(I138*H138,2)</f>
        <v>0</v>
      </c>
      <c r="K138" s="220" t="s">
        <v>133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0.22</v>
      </c>
      <c r="T138" s="228">
        <f>S138*H138</f>
        <v>45.100000000000001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134</v>
      </c>
      <c r="AT138" s="229" t="s">
        <v>129</v>
      </c>
      <c r="AU138" s="229" t="s">
        <v>86</v>
      </c>
      <c r="AY138" s="17" t="s">
        <v>127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134</v>
      </c>
      <c r="BM138" s="229" t="s">
        <v>153</v>
      </c>
    </row>
    <row r="139" s="2" customFormat="1">
      <c r="A139" s="38"/>
      <c r="B139" s="39"/>
      <c r="C139" s="40"/>
      <c r="D139" s="231" t="s">
        <v>136</v>
      </c>
      <c r="E139" s="40"/>
      <c r="F139" s="232" t="s">
        <v>154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136</v>
      </c>
      <c r="AU139" s="17" t="s">
        <v>86</v>
      </c>
    </row>
    <row r="140" s="13" customFormat="1">
      <c r="A140" s="13"/>
      <c r="B140" s="236"/>
      <c r="C140" s="237"/>
      <c r="D140" s="231" t="s">
        <v>148</v>
      </c>
      <c r="E140" s="238" t="s">
        <v>1</v>
      </c>
      <c r="F140" s="239" t="s">
        <v>155</v>
      </c>
      <c r="G140" s="237"/>
      <c r="H140" s="238" t="s">
        <v>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148</v>
      </c>
      <c r="AU140" s="245" t="s">
        <v>86</v>
      </c>
      <c r="AV140" s="13" t="s">
        <v>84</v>
      </c>
      <c r="AW140" s="13" t="s">
        <v>32</v>
      </c>
      <c r="AX140" s="13" t="s">
        <v>76</v>
      </c>
      <c r="AY140" s="245" t="s">
        <v>127</v>
      </c>
    </row>
    <row r="141" s="14" customFormat="1">
      <c r="A141" s="14"/>
      <c r="B141" s="246"/>
      <c r="C141" s="247"/>
      <c r="D141" s="231" t="s">
        <v>148</v>
      </c>
      <c r="E141" s="248" t="s">
        <v>1</v>
      </c>
      <c r="F141" s="249" t="s">
        <v>156</v>
      </c>
      <c r="G141" s="247"/>
      <c r="H141" s="250">
        <v>205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148</v>
      </c>
      <c r="AU141" s="256" t="s">
        <v>86</v>
      </c>
      <c r="AV141" s="14" t="s">
        <v>86</v>
      </c>
      <c r="AW141" s="14" t="s">
        <v>32</v>
      </c>
      <c r="AX141" s="14" t="s">
        <v>84</v>
      </c>
      <c r="AY141" s="256" t="s">
        <v>127</v>
      </c>
    </row>
    <row r="142" s="2" customFormat="1" ht="24.15" customHeight="1">
      <c r="A142" s="38"/>
      <c r="B142" s="39"/>
      <c r="C142" s="218" t="s">
        <v>157</v>
      </c>
      <c r="D142" s="218" t="s">
        <v>129</v>
      </c>
      <c r="E142" s="219" t="s">
        <v>158</v>
      </c>
      <c r="F142" s="220" t="s">
        <v>159</v>
      </c>
      <c r="G142" s="221" t="s">
        <v>140</v>
      </c>
      <c r="H142" s="222">
        <v>614</v>
      </c>
      <c r="I142" s="223"/>
      <c r="J142" s="224">
        <f>ROUND(I142*H142,2)</f>
        <v>0</v>
      </c>
      <c r="K142" s="220" t="s">
        <v>133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0.44</v>
      </c>
      <c r="T142" s="228">
        <f>S142*H142</f>
        <v>270.16000000000003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134</v>
      </c>
      <c r="AT142" s="229" t="s">
        <v>129</v>
      </c>
      <c r="AU142" s="229" t="s">
        <v>86</v>
      </c>
      <c r="AY142" s="17" t="s">
        <v>127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134</v>
      </c>
      <c r="BM142" s="229" t="s">
        <v>160</v>
      </c>
    </row>
    <row r="143" s="2" customFormat="1">
      <c r="A143" s="38"/>
      <c r="B143" s="39"/>
      <c r="C143" s="40"/>
      <c r="D143" s="231" t="s">
        <v>136</v>
      </c>
      <c r="E143" s="40"/>
      <c r="F143" s="232" t="s">
        <v>161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136</v>
      </c>
      <c r="AU143" s="17" t="s">
        <v>86</v>
      </c>
    </row>
    <row r="144" s="13" customFormat="1">
      <c r="A144" s="13"/>
      <c r="B144" s="236"/>
      <c r="C144" s="237"/>
      <c r="D144" s="231" t="s">
        <v>148</v>
      </c>
      <c r="E144" s="238" t="s">
        <v>1</v>
      </c>
      <c r="F144" s="239" t="s">
        <v>162</v>
      </c>
      <c r="G144" s="237"/>
      <c r="H144" s="238" t="s">
        <v>1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148</v>
      </c>
      <c r="AU144" s="245" t="s">
        <v>86</v>
      </c>
      <c r="AV144" s="13" t="s">
        <v>84</v>
      </c>
      <c r="AW144" s="13" t="s">
        <v>32</v>
      </c>
      <c r="AX144" s="13" t="s">
        <v>76</v>
      </c>
      <c r="AY144" s="245" t="s">
        <v>127</v>
      </c>
    </row>
    <row r="145" s="14" customFormat="1">
      <c r="A145" s="14"/>
      <c r="B145" s="246"/>
      <c r="C145" s="247"/>
      <c r="D145" s="231" t="s">
        <v>148</v>
      </c>
      <c r="E145" s="248" t="s">
        <v>1</v>
      </c>
      <c r="F145" s="249" t="s">
        <v>163</v>
      </c>
      <c r="G145" s="247"/>
      <c r="H145" s="250">
        <v>17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148</v>
      </c>
      <c r="AU145" s="256" t="s">
        <v>86</v>
      </c>
      <c r="AV145" s="14" t="s">
        <v>86</v>
      </c>
      <c r="AW145" s="14" t="s">
        <v>32</v>
      </c>
      <c r="AX145" s="14" t="s">
        <v>76</v>
      </c>
      <c r="AY145" s="256" t="s">
        <v>127</v>
      </c>
    </row>
    <row r="146" s="13" customFormat="1">
      <c r="A146" s="13"/>
      <c r="B146" s="236"/>
      <c r="C146" s="237"/>
      <c r="D146" s="231" t="s">
        <v>148</v>
      </c>
      <c r="E146" s="238" t="s">
        <v>1</v>
      </c>
      <c r="F146" s="239" t="s">
        <v>164</v>
      </c>
      <c r="G146" s="237"/>
      <c r="H146" s="238" t="s">
        <v>1</v>
      </c>
      <c r="I146" s="240"/>
      <c r="J146" s="237"/>
      <c r="K146" s="237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148</v>
      </c>
      <c r="AU146" s="245" t="s">
        <v>86</v>
      </c>
      <c r="AV146" s="13" t="s">
        <v>84</v>
      </c>
      <c r="AW146" s="13" t="s">
        <v>32</v>
      </c>
      <c r="AX146" s="13" t="s">
        <v>76</v>
      </c>
      <c r="AY146" s="245" t="s">
        <v>127</v>
      </c>
    </row>
    <row r="147" s="14" customFormat="1">
      <c r="A147" s="14"/>
      <c r="B147" s="246"/>
      <c r="C147" s="247"/>
      <c r="D147" s="231" t="s">
        <v>148</v>
      </c>
      <c r="E147" s="248" t="s">
        <v>1</v>
      </c>
      <c r="F147" s="249" t="s">
        <v>165</v>
      </c>
      <c r="G147" s="247"/>
      <c r="H147" s="250">
        <v>597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148</v>
      </c>
      <c r="AU147" s="256" t="s">
        <v>86</v>
      </c>
      <c r="AV147" s="14" t="s">
        <v>86</v>
      </c>
      <c r="AW147" s="14" t="s">
        <v>32</v>
      </c>
      <c r="AX147" s="14" t="s">
        <v>76</v>
      </c>
      <c r="AY147" s="256" t="s">
        <v>127</v>
      </c>
    </row>
    <row r="148" s="15" customFormat="1">
      <c r="A148" s="15"/>
      <c r="B148" s="257"/>
      <c r="C148" s="258"/>
      <c r="D148" s="231" t="s">
        <v>148</v>
      </c>
      <c r="E148" s="259" t="s">
        <v>1</v>
      </c>
      <c r="F148" s="260" t="s">
        <v>166</v>
      </c>
      <c r="G148" s="258"/>
      <c r="H148" s="261">
        <v>614</v>
      </c>
      <c r="I148" s="262"/>
      <c r="J148" s="258"/>
      <c r="K148" s="258"/>
      <c r="L148" s="263"/>
      <c r="M148" s="264"/>
      <c r="N148" s="265"/>
      <c r="O148" s="265"/>
      <c r="P148" s="265"/>
      <c r="Q148" s="265"/>
      <c r="R148" s="265"/>
      <c r="S148" s="265"/>
      <c r="T148" s="26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7" t="s">
        <v>148</v>
      </c>
      <c r="AU148" s="267" t="s">
        <v>86</v>
      </c>
      <c r="AV148" s="15" t="s">
        <v>134</v>
      </c>
      <c r="AW148" s="15" t="s">
        <v>32</v>
      </c>
      <c r="AX148" s="15" t="s">
        <v>84</v>
      </c>
      <c r="AY148" s="267" t="s">
        <v>127</v>
      </c>
    </row>
    <row r="149" s="2" customFormat="1" ht="24.15" customHeight="1">
      <c r="A149" s="38"/>
      <c r="B149" s="39"/>
      <c r="C149" s="218" t="s">
        <v>167</v>
      </c>
      <c r="D149" s="218" t="s">
        <v>129</v>
      </c>
      <c r="E149" s="219" t="s">
        <v>168</v>
      </c>
      <c r="F149" s="220" t="s">
        <v>169</v>
      </c>
      <c r="G149" s="221" t="s">
        <v>140</v>
      </c>
      <c r="H149" s="222">
        <v>597</v>
      </c>
      <c r="I149" s="223"/>
      <c r="J149" s="224">
        <f>ROUND(I149*H149,2)</f>
        <v>0</v>
      </c>
      <c r="K149" s="220" t="s">
        <v>133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0.316</v>
      </c>
      <c r="T149" s="228">
        <f>S149*H149</f>
        <v>188.65200000000002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134</v>
      </c>
      <c r="AT149" s="229" t="s">
        <v>129</v>
      </c>
      <c r="AU149" s="229" t="s">
        <v>86</v>
      </c>
      <c r="AY149" s="17" t="s">
        <v>127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84</v>
      </c>
      <c r="BK149" s="230">
        <f>ROUND(I149*H149,2)</f>
        <v>0</v>
      </c>
      <c r="BL149" s="17" t="s">
        <v>134</v>
      </c>
      <c r="BM149" s="229" t="s">
        <v>170</v>
      </c>
    </row>
    <row r="150" s="2" customFormat="1">
      <c r="A150" s="38"/>
      <c r="B150" s="39"/>
      <c r="C150" s="40"/>
      <c r="D150" s="231" t="s">
        <v>136</v>
      </c>
      <c r="E150" s="40"/>
      <c r="F150" s="232" t="s">
        <v>171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136</v>
      </c>
      <c r="AU150" s="17" t="s">
        <v>86</v>
      </c>
    </row>
    <row r="151" s="13" customFormat="1">
      <c r="A151" s="13"/>
      <c r="B151" s="236"/>
      <c r="C151" s="237"/>
      <c r="D151" s="231" t="s">
        <v>148</v>
      </c>
      <c r="E151" s="238" t="s">
        <v>1</v>
      </c>
      <c r="F151" s="239" t="s">
        <v>172</v>
      </c>
      <c r="G151" s="237"/>
      <c r="H151" s="238" t="s">
        <v>1</v>
      </c>
      <c r="I151" s="240"/>
      <c r="J151" s="237"/>
      <c r="K151" s="237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148</v>
      </c>
      <c r="AU151" s="245" t="s">
        <v>86</v>
      </c>
      <c r="AV151" s="13" t="s">
        <v>84</v>
      </c>
      <c r="AW151" s="13" t="s">
        <v>32</v>
      </c>
      <c r="AX151" s="13" t="s">
        <v>76</v>
      </c>
      <c r="AY151" s="245" t="s">
        <v>127</v>
      </c>
    </row>
    <row r="152" s="14" customFormat="1">
      <c r="A152" s="14"/>
      <c r="B152" s="246"/>
      <c r="C152" s="247"/>
      <c r="D152" s="231" t="s">
        <v>148</v>
      </c>
      <c r="E152" s="248" t="s">
        <v>1</v>
      </c>
      <c r="F152" s="249" t="s">
        <v>165</v>
      </c>
      <c r="G152" s="247"/>
      <c r="H152" s="250">
        <v>597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148</v>
      </c>
      <c r="AU152" s="256" t="s">
        <v>86</v>
      </c>
      <c r="AV152" s="14" t="s">
        <v>86</v>
      </c>
      <c r="AW152" s="14" t="s">
        <v>32</v>
      </c>
      <c r="AX152" s="14" t="s">
        <v>84</v>
      </c>
      <c r="AY152" s="256" t="s">
        <v>127</v>
      </c>
    </row>
    <row r="153" s="2" customFormat="1" ht="16.5" customHeight="1">
      <c r="A153" s="38"/>
      <c r="B153" s="39"/>
      <c r="C153" s="218" t="s">
        <v>173</v>
      </c>
      <c r="D153" s="218" t="s">
        <v>129</v>
      </c>
      <c r="E153" s="219" t="s">
        <v>174</v>
      </c>
      <c r="F153" s="220" t="s">
        <v>175</v>
      </c>
      <c r="G153" s="221" t="s">
        <v>176</v>
      </c>
      <c r="H153" s="222">
        <v>236</v>
      </c>
      <c r="I153" s="223"/>
      <c r="J153" s="224">
        <f>ROUND(I153*H153,2)</f>
        <v>0</v>
      </c>
      <c r="K153" s="220" t="s">
        <v>133</v>
      </c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0.20499999999999999</v>
      </c>
      <c r="T153" s="228">
        <f>S153*H153</f>
        <v>48.379999999999995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134</v>
      </c>
      <c r="AT153" s="229" t="s">
        <v>129</v>
      </c>
      <c r="AU153" s="229" t="s">
        <v>86</v>
      </c>
      <c r="AY153" s="17" t="s">
        <v>127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84</v>
      </c>
      <c r="BK153" s="230">
        <f>ROUND(I153*H153,2)</f>
        <v>0</v>
      </c>
      <c r="BL153" s="17" t="s">
        <v>134</v>
      </c>
      <c r="BM153" s="229" t="s">
        <v>177</v>
      </c>
    </row>
    <row r="154" s="2" customFormat="1">
      <c r="A154" s="38"/>
      <c r="B154" s="39"/>
      <c r="C154" s="40"/>
      <c r="D154" s="231" t="s">
        <v>136</v>
      </c>
      <c r="E154" s="40"/>
      <c r="F154" s="232" t="s">
        <v>178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136</v>
      </c>
      <c r="AU154" s="17" t="s">
        <v>86</v>
      </c>
    </row>
    <row r="155" s="14" customFormat="1">
      <c r="A155" s="14"/>
      <c r="B155" s="246"/>
      <c r="C155" s="247"/>
      <c r="D155" s="231" t="s">
        <v>148</v>
      </c>
      <c r="E155" s="248" t="s">
        <v>1</v>
      </c>
      <c r="F155" s="249" t="s">
        <v>179</v>
      </c>
      <c r="G155" s="247"/>
      <c r="H155" s="250">
        <v>236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148</v>
      </c>
      <c r="AU155" s="256" t="s">
        <v>86</v>
      </c>
      <c r="AV155" s="14" t="s">
        <v>86</v>
      </c>
      <c r="AW155" s="14" t="s">
        <v>32</v>
      </c>
      <c r="AX155" s="14" t="s">
        <v>84</v>
      </c>
      <c r="AY155" s="256" t="s">
        <v>127</v>
      </c>
    </row>
    <row r="156" s="2" customFormat="1" ht="37.8" customHeight="1">
      <c r="A156" s="38"/>
      <c r="B156" s="39"/>
      <c r="C156" s="218" t="s">
        <v>180</v>
      </c>
      <c r="D156" s="218" t="s">
        <v>129</v>
      </c>
      <c r="E156" s="219" t="s">
        <v>181</v>
      </c>
      <c r="F156" s="220" t="s">
        <v>182</v>
      </c>
      <c r="G156" s="221" t="s">
        <v>183</v>
      </c>
      <c r="H156" s="222">
        <v>124.05</v>
      </c>
      <c r="I156" s="223"/>
      <c r="J156" s="224">
        <f>ROUND(I156*H156,2)</f>
        <v>0</v>
      </c>
      <c r="K156" s="220" t="s">
        <v>133</v>
      </c>
      <c r="L156" s="44"/>
      <c r="M156" s="225" t="s">
        <v>1</v>
      </c>
      <c r="N156" s="226" t="s">
        <v>41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134</v>
      </c>
      <c r="AT156" s="229" t="s">
        <v>129</v>
      </c>
      <c r="AU156" s="229" t="s">
        <v>86</v>
      </c>
      <c r="AY156" s="17" t="s">
        <v>127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84</v>
      </c>
      <c r="BK156" s="230">
        <f>ROUND(I156*H156,2)</f>
        <v>0</v>
      </c>
      <c r="BL156" s="17" t="s">
        <v>134</v>
      </c>
      <c r="BM156" s="229" t="s">
        <v>184</v>
      </c>
    </row>
    <row r="157" s="2" customFormat="1">
      <c r="A157" s="38"/>
      <c r="B157" s="39"/>
      <c r="C157" s="40"/>
      <c r="D157" s="231" t="s">
        <v>136</v>
      </c>
      <c r="E157" s="40"/>
      <c r="F157" s="232" t="s">
        <v>185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136</v>
      </c>
      <c r="AU157" s="17" t="s">
        <v>86</v>
      </c>
    </row>
    <row r="158" s="13" customFormat="1">
      <c r="A158" s="13"/>
      <c r="B158" s="236"/>
      <c r="C158" s="237"/>
      <c r="D158" s="231" t="s">
        <v>148</v>
      </c>
      <c r="E158" s="238" t="s">
        <v>1</v>
      </c>
      <c r="F158" s="239" t="s">
        <v>162</v>
      </c>
      <c r="G158" s="237"/>
      <c r="H158" s="238" t="s">
        <v>1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148</v>
      </c>
      <c r="AU158" s="245" t="s">
        <v>86</v>
      </c>
      <c r="AV158" s="13" t="s">
        <v>84</v>
      </c>
      <c r="AW158" s="13" t="s">
        <v>32</v>
      </c>
      <c r="AX158" s="13" t="s">
        <v>76</v>
      </c>
      <c r="AY158" s="245" t="s">
        <v>127</v>
      </c>
    </row>
    <row r="159" s="14" customFormat="1">
      <c r="A159" s="14"/>
      <c r="B159" s="246"/>
      <c r="C159" s="247"/>
      <c r="D159" s="231" t="s">
        <v>148</v>
      </c>
      <c r="E159" s="248" t="s">
        <v>1</v>
      </c>
      <c r="F159" s="249" t="s">
        <v>186</v>
      </c>
      <c r="G159" s="247"/>
      <c r="H159" s="250">
        <v>10.199999999999999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148</v>
      </c>
      <c r="AU159" s="256" t="s">
        <v>86</v>
      </c>
      <c r="AV159" s="14" t="s">
        <v>86</v>
      </c>
      <c r="AW159" s="14" t="s">
        <v>32</v>
      </c>
      <c r="AX159" s="14" t="s">
        <v>76</v>
      </c>
      <c r="AY159" s="256" t="s">
        <v>127</v>
      </c>
    </row>
    <row r="160" s="13" customFormat="1">
      <c r="A160" s="13"/>
      <c r="B160" s="236"/>
      <c r="C160" s="237"/>
      <c r="D160" s="231" t="s">
        <v>148</v>
      </c>
      <c r="E160" s="238" t="s">
        <v>1</v>
      </c>
      <c r="F160" s="239" t="s">
        <v>187</v>
      </c>
      <c r="G160" s="237"/>
      <c r="H160" s="238" t="s">
        <v>1</v>
      </c>
      <c r="I160" s="240"/>
      <c r="J160" s="237"/>
      <c r="K160" s="237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148</v>
      </c>
      <c r="AU160" s="245" t="s">
        <v>86</v>
      </c>
      <c r="AV160" s="13" t="s">
        <v>84</v>
      </c>
      <c r="AW160" s="13" t="s">
        <v>32</v>
      </c>
      <c r="AX160" s="13" t="s">
        <v>76</v>
      </c>
      <c r="AY160" s="245" t="s">
        <v>127</v>
      </c>
    </row>
    <row r="161" s="14" customFormat="1">
      <c r="A161" s="14"/>
      <c r="B161" s="246"/>
      <c r="C161" s="247"/>
      <c r="D161" s="231" t="s">
        <v>148</v>
      </c>
      <c r="E161" s="248" t="s">
        <v>1</v>
      </c>
      <c r="F161" s="249" t="s">
        <v>188</v>
      </c>
      <c r="G161" s="247"/>
      <c r="H161" s="250">
        <v>113.84999999999999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6" t="s">
        <v>148</v>
      </c>
      <c r="AU161" s="256" t="s">
        <v>86</v>
      </c>
      <c r="AV161" s="14" t="s">
        <v>86</v>
      </c>
      <c r="AW161" s="14" t="s">
        <v>32</v>
      </c>
      <c r="AX161" s="14" t="s">
        <v>76</v>
      </c>
      <c r="AY161" s="256" t="s">
        <v>127</v>
      </c>
    </row>
    <row r="162" s="15" customFormat="1">
      <c r="A162" s="15"/>
      <c r="B162" s="257"/>
      <c r="C162" s="258"/>
      <c r="D162" s="231" t="s">
        <v>148</v>
      </c>
      <c r="E162" s="259" t="s">
        <v>1</v>
      </c>
      <c r="F162" s="260" t="s">
        <v>166</v>
      </c>
      <c r="G162" s="258"/>
      <c r="H162" s="261">
        <v>124.05</v>
      </c>
      <c r="I162" s="262"/>
      <c r="J162" s="258"/>
      <c r="K162" s="258"/>
      <c r="L162" s="263"/>
      <c r="M162" s="264"/>
      <c r="N162" s="265"/>
      <c r="O162" s="265"/>
      <c r="P162" s="265"/>
      <c r="Q162" s="265"/>
      <c r="R162" s="265"/>
      <c r="S162" s="265"/>
      <c r="T162" s="26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7" t="s">
        <v>148</v>
      </c>
      <c r="AU162" s="267" t="s">
        <v>86</v>
      </c>
      <c r="AV162" s="15" t="s">
        <v>134</v>
      </c>
      <c r="AW162" s="15" t="s">
        <v>32</v>
      </c>
      <c r="AX162" s="15" t="s">
        <v>84</v>
      </c>
      <c r="AY162" s="267" t="s">
        <v>127</v>
      </c>
    </row>
    <row r="163" s="2" customFormat="1" ht="33" customHeight="1">
      <c r="A163" s="38"/>
      <c r="B163" s="39"/>
      <c r="C163" s="218" t="s">
        <v>189</v>
      </c>
      <c r="D163" s="218" t="s">
        <v>129</v>
      </c>
      <c r="E163" s="219" t="s">
        <v>190</v>
      </c>
      <c r="F163" s="220" t="s">
        <v>191</v>
      </c>
      <c r="G163" s="221" t="s">
        <v>183</v>
      </c>
      <c r="H163" s="222">
        <v>17.25</v>
      </c>
      <c r="I163" s="223"/>
      <c r="J163" s="224">
        <f>ROUND(I163*H163,2)</f>
        <v>0</v>
      </c>
      <c r="K163" s="220" t="s">
        <v>133</v>
      </c>
      <c r="L163" s="44"/>
      <c r="M163" s="225" t="s">
        <v>1</v>
      </c>
      <c r="N163" s="226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134</v>
      </c>
      <c r="AT163" s="229" t="s">
        <v>129</v>
      </c>
      <c r="AU163" s="229" t="s">
        <v>86</v>
      </c>
      <c r="AY163" s="17" t="s">
        <v>127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134</v>
      </c>
      <c r="BM163" s="229" t="s">
        <v>192</v>
      </c>
    </row>
    <row r="164" s="2" customFormat="1">
      <c r="A164" s="38"/>
      <c r="B164" s="39"/>
      <c r="C164" s="40"/>
      <c r="D164" s="231" t="s">
        <v>136</v>
      </c>
      <c r="E164" s="40"/>
      <c r="F164" s="232" t="s">
        <v>193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136</v>
      </c>
      <c r="AU164" s="17" t="s">
        <v>86</v>
      </c>
    </row>
    <row r="165" s="13" customFormat="1">
      <c r="A165" s="13"/>
      <c r="B165" s="236"/>
      <c r="C165" s="237"/>
      <c r="D165" s="231" t="s">
        <v>148</v>
      </c>
      <c r="E165" s="238" t="s">
        <v>1</v>
      </c>
      <c r="F165" s="239" t="s">
        <v>194</v>
      </c>
      <c r="G165" s="237"/>
      <c r="H165" s="238" t="s">
        <v>1</v>
      </c>
      <c r="I165" s="240"/>
      <c r="J165" s="237"/>
      <c r="K165" s="237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148</v>
      </c>
      <c r="AU165" s="245" t="s">
        <v>86</v>
      </c>
      <c r="AV165" s="13" t="s">
        <v>84</v>
      </c>
      <c r="AW165" s="13" t="s">
        <v>32</v>
      </c>
      <c r="AX165" s="13" t="s">
        <v>76</v>
      </c>
      <c r="AY165" s="245" t="s">
        <v>127</v>
      </c>
    </row>
    <row r="166" s="14" customFormat="1">
      <c r="A166" s="14"/>
      <c r="B166" s="246"/>
      <c r="C166" s="247"/>
      <c r="D166" s="231" t="s">
        <v>148</v>
      </c>
      <c r="E166" s="248" t="s">
        <v>1</v>
      </c>
      <c r="F166" s="249" t="s">
        <v>195</v>
      </c>
      <c r="G166" s="247"/>
      <c r="H166" s="250">
        <v>17.25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148</v>
      </c>
      <c r="AU166" s="256" t="s">
        <v>86</v>
      </c>
      <c r="AV166" s="14" t="s">
        <v>86</v>
      </c>
      <c r="AW166" s="14" t="s">
        <v>32</v>
      </c>
      <c r="AX166" s="14" t="s">
        <v>84</v>
      </c>
      <c r="AY166" s="256" t="s">
        <v>127</v>
      </c>
    </row>
    <row r="167" s="2" customFormat="1" ht="33" customHeight="1">
      <c r="A167" s="38"/>
      <c r="B167" s="39"/>
      <c r="C167" s="218" t="s">
        <v>196</v>
      </c>
      <c r="D167" s="218" t="s">
        <v>129</v>
      </c>
      <c r="E167" s="219" t="s">
        <v>197</v>
      </c>
      <c r="F167" s="220" t="s">
        <v>198</v>
      </c>
      <c r="G167" s="221" t="s">
        <v>183</v>
      </c>
      <c r="H167" s="222">
        <v>19.800000000000001</v>
      </c>
      <c r="I167" s="223"/>
      <c r="J167" s="224">
        <f>ROUND(I167*H167,2)</f>
        <v>0</v>
      </c>
      <c r="K167" s="220" t="s">
        <v>133</v>
      </c>
      <c r="L167" s="44"/>
      <c r="M167" s="225" t="s">
        <v>1</v>
      </c>
      <c r="N167" s="226" t="s">
        <v>41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134</v>
      </c>
      <c r="AT167" s="229" t="s">
        <v>129</v>
      </c>
      <c r="AU167" s="229" t="s">
        <v>86</v>
      </c>
      <c r="AY167" s="17" t="s">
        <v>127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84</v>
      </c>
      <c r="BK167" s="230">
        <f>ROUND(I167*H167,2)</f>
        <v>0</v>
      </c>
      <c r="BL167" s="17" t="s">
        <v>134</v>
      </c>
      <c r="BM167" s="229" t="s">
        <v>199</v>
      </c>
    </row>
    <row r="168" s="2" customFormat="1">
      <c r="A168" s="38"/>
      <c r="B168" s="39"/>
      <c r="C168" s="40"/>
      <c r="D168" s="231" t="s">
        <v>136</v>
      </c>
      <c r="E168" s="40"/>
      <c r="F168" s="232" t="s">
        <v>200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136</v>
      </c>
      <c r="AU168" s="17" t="s">
        <v>86</v>
      </c>
    </row>
    <row r="169" s="13" customFormat="1">
      <c r="A169" s="13"/>
      <c r="B169" s="236"/>
      <c r="C169" s="237"/>
      <c r="D169" s="231" t="s">
        <v>148</v>
      </c>
      <c r="E169" s="238" t="s">
        <v>1</v>
      </c>
      <c r="F169" s="239" t="s">
        <v>201</v>
      </c>
      <c r="G169" s="237"/>
      <c r="H169" s="238" t="s">
        <v>1</v>
      </c>
      <c r="I169" s="240"/>
      <c r="J169" s="237"/>
      <c r="K169" s="237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148</v>
      </c>
      <c r="AU169" s="245" t="s">
        <v>86</v>
      </c>
      <c r="AV169" s="13" t="s">
        <v>84</v>
      </c>
      <c r="AW169" s="13" t="s">
        <v>32</v>
      </c>
      <c r="AX169" s="13" t="s">
        <v>76</v>
      </c>
      <c r="AY169" s="245" t="s">
        <v>127</v>
      </c>
    </row>
    <row r="170" s="14" customFormat="1">
      <c r="A170" s="14"/>
      <c r="B170" s="246"/>
      <c r="C170" s="247"/>
      <c r="D170" s="231" t="s">
        <v>148</v>
      </c>
      <c r="E170" s="248" t="s">
        <v>1</v>
      </c>
      <c r="F170" s="249" t="s">
        <v>202</v>
      </c>
      <c r="G170" s="247"/>
      <c r="H170" s="250">
        <v>19.800000000000001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148</v>
      </c>
      <c r="AU170" s="256" t="s">
        <v>86</v>
      </c>
      <c r="AV170" s="14" t="s">
        <v>86</v>
      </c>
      <c r="AW170" s="14" t="s">
        <v>32</v>
      </c>
      <c r="AX170" s="14" t="s">
        <v>84</v>
      </c>
      <c r="AY170" s="256" t="s">
        <v>127</v>
      </c>
    </row>
    <row r="171" s="2" customFormat="1" ht="24.15" customHeight="1">
      <c r="A171" s="38"/>
      <c r="B171" s="39"/>
      <c r="C171" s="218" t="s">
        <v>203</v>
      </c>
      <c r="D171" s="218" t="s">
        <v>129</v>
      </c>
      <c r="E171" s="219" t="s">
        <v>204</v>
      </c>
      <c r="F171" s="220" t="s">
        <v>205</v>
      </c>
      <c r="G171" s="221" t="s">
        <v>183</v>
      </c>
      <c r="H171" s="222">
        <v>1.8</v>
      </c>
      <c r="I171" s="223"/>
      <c r="J171" s="224">
        <f>ROUND(I171*H171,2)</f>
        <v>0</v>
      </c>
      <c r="K171" s="220" t="s">
        <v>133</v>
      </c>
      <c r="L171" s="44"/>
      <c r="M171" s="225" t="s">
        <v>1</v>
      </c>
      <c r="N171" s="226" t="s">
        <v>41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134</v>
      </c>
      <c r="AT171" s="229" t="s">
        <v>129</v>
      </c>
      <c r="AU171" s="229" t="s">
        <v>86</v>
      </c>
      <c r="AY171" s="17" t="s">
        <v>127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84</v>
      </c>
      <c r="BK171" s="230">
        <f>ROUND(I171*H171,2)</f>
        <v>0</v>
      </c>
      <c r="BL171" s="17" t="s">
        <v>134</v>
      </c>
      <c r="BM171" s="229" t="s">
        <v>206</v>
      </c>
    </row>
    <row r="172" s="2" customFormat="1">
      <c r="A172" s="38"/>
      <c r="B172" s="39"/>
      <c r="C172" s="40"/>
      <c r="D172" s="231" t="s">
        <v>136</v>
      </c>
      <c r="E172" s="40"/>
      <c r="F172" s="232" t="s">
        <v>207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136</v>
      </c>
      <c r="AU172" s="17" t="s">
        <v>86</v>
      </c>
    </row>
    <row r="173" s="13" customFormat="1">
      <c r="A173" s="13"/>
      <c r="B173" s="236"/>
      <c r="C173" s="237"/>
      <c r="D173" s="231" t="s">
        <v>148</v>
      </c>
      <c r="E173" s="238" t="s">
        <v>1</v>
      </c>
      <c r="F173" s="239" t="s">
        <v>208</v>
      </c>
      <c r="G173" s="237"/>
      <c r="H173" s="238" t="s">
        <v>1</v>
      </c>
      <c r="I173" s="240"/>
      <c r="J173" s="237"/>
      <c r="K173" s="237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148</v>
      </c>
      <c r="AU173" s="245" t="s">
        <v>86</v>
      </c>
      <c r="AV173" s="13" t="s">
        <v>84</v>
      </c>
      <c r="AW173" s="13" t="s">
        <v>32</v>
      </c>
      <c r="AX173" s="13" t="s">
        <v>76</v>
      </c>
      <c r="AY173" s="245" t="s">
        <v>127</v>
      </c>
    </row>
    <row r="174" s="14" customFormat="1">
      <c r="A174" s="14"/>
      <c r="B174" s="246"/>
      <c r="C174" s="247"/>
      <c r="D174" s="231" t="s">
        <v>148</v>
      </c>
      <c r="E174" s="248" t="s">
        <v>1</v>
      </c>
      <c r="F174" s="249" t="s">
        <v>209</v>
      </c>
      <c r="G174" s="247"/>
      <c r="H174" s="250">
        <v>1.8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148</v>
      </c>
      <c r="AU174" s="256" t="s">
        <v>86</v>
      </c>
      <c r="AV174" s="14" t="s">
        <v>86</v>
      </c>
      <c r="AW174" s="14" t="s">
        <v>32</v>
      </c>
      <c r="AX174" s="14" t="s">
        <v>84</v>
      </c>
      <c r="AY174" s="256" t="s">
        <v>127</v>
      </c>
    </row>
    <row r="175" s="2" customFormat="1" ht="21.75" customHeight="1">
      <c r="A175" s="38"/>
      <c r="B175" s="39"/>
      <c r="C175" s="218" t="s">
        <v>210</v>
      </c>
      <c r="D175" s="218" t="s">
        <v>129</v>
      </c>
      <c r="E175" s="219" t="s">
        <v>211</v>
      </c>
      <c r="F175" s="220" t="s">
        <v>212</v>
      </c>
      <c r="G175" s="221" t="s">
        <v>140</v>
      </c>
      <c r="H175" s="222">
        <v>55</v>
      </c>
      <c r="I175" s="223"/>
      <c r="J175" s="224">
        <f>ROUND(I175*H175,2)</f>
        <v>0</v>
      </c>
      <c r="K175" s="220" t="s">
        <v>133</v>
      </c>
      <c r="L175" s="44"/>
      <c r="M175" s="225" t="s">
        <v>1</v>
      </c>
      <c r="N175" s="226" t="s">
        <v>41</v>
      </c>
      <c r="O175" s="91"/>
      <c r="P175" s="227">
        <f>O175*H175</f>
        <v>0</v>
      </c>
      <c r="Q175" s="227">
        <v>0.00084000000000000003</v>
      </c>
      <c r="R175" s="227">
        <f>Q175*H175</f>
        <v>0.046200000000000005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134</v>
      </c>
      <c r="AT175" s="229" t="s">
        <v>129</v>
      </c>
      <c r="AU175" s="229" t="s">
        <v>86</v>
      </c>
      <c r="AY175" s="17" t="s">
        <v>127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84</v>
      </c>
      <c r="BK175" s="230">
        <f>ROUND(I175*H175,2)</f>
        <v>0</v>
      </c>
      <c r="BL175" s="17" t="s">
        <v>134</v>
      </c>
      <c r="BM175" s="229" t="s">
        <v>213</v>
      </c>
    </row>
    <row r="176" s="2" customFormat="1">
      <c r="A176" s="38"/>
      <c r="B176" s="39"/>
      <c r="C176" s="40"/>
      <c r="D176" s="231" t="s">
        <v>136</v>
      </c>
      <c r="E176" s="40"/>
      <c r="F176" s="232" t="s">
        <v>214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136</v>
      </c>
      <c r="AU176" s="17" t="s">
        <v>86</v>
      </c>
    </row>
    <row r="177" s="14" customFormat="1">
      <c r="A177" s="14"/>
      <c r="B177" s="246"/>
      <c r="C177" s="247"/>
      <c r="D177" s="231" t="s">
        <v>148</v>
      </c>
      <c r="E177" s="248" t="s">
        <v>1</v>
      </c>
      <c r="F177" s="249" t="s">
        <v>215</v>
      </c>
      <c r="G177" s="247"/>
      <c r="H177" s="250">
        <v>55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148</v>
      </c>
      <c r="AU177" s="256" t="s">
        <v>86</v>
      </c>
      <c r="AV177" s="14" t="s">
        <v>86</v>
      </c>
      <c r="AW177" s="14" t="s">
        <v>32</v>
      </c>
      <c r="AX177" s="14" t="s">
        <v>84</v>
      </c>
      <c r="AY177" s="256" t="s">
        <v>127</v>
      </c>
    </row>
    <row r="178" s="2" customFormat="1" ht="24.15" customHeight="1">
      <c r="A178" s="38"/>
      <c r="B178" s="39"/>
      <c r="C178" s="218" t="s">
        <v>216</v>
      </c>
      <c r="D178" s="218" t="s">
        <v>129</v>
      </c>
      <c r="E178" s="219" t="s">
        <v>217</v>
      </c>
      <c r="F178" s="220" t="s">
        <v>218</v>
      </c>
      <c r="G178" s="221" t="s">
        <v>140</v>
      </c>
      <c r="H178" s="222">
        <v>55</v>
      </c>
      <c r="I178" s="223"/>
      <c r="J178" s="224">
        <f>ROUND(I178*H178,2)</f>
        <v>0</v>
      </c>
      <c r="K178" s="220" t="s">
        <v>133</v>
      </c>
      <c r="L178" s="44"/>
      <c r="M178" s="225" t="s">
        <v>1</v>
      </c>
      <c r="N178" s="226" t="s">
        <v>41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134</v>
      </c>
      <c r="AT178" s="229" t="s">
        <v>129</v>
      </c>
      <c r="AU178" s="229" t="s">
        <v>86</v>
      </c>
      <c r="AY178" s="17" t="s">
        <v>127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84</v>
      </c>
      <c r="BK178" s="230">
        <f>ROUND(I178*H178,2)</f>
        <v>0</v>
      </c>
      <c r="BL178" s="17" t="s">
        <v>134</v>
      </c>
      <c r="BM178" s="229" t="s">
        <v>219</v>
      </c>
    </row>
    <row r="179" s="2" customFormat="1">
      <c r="A179" s="38"/>
      <c r="B179" s="39"/>
      <c r="C179" s="40"/>
      <c r="D179" s="231" t="s">
        <v>136</v>
      </c>
      <c r="E179" s="40"/>
      <c r="F179" s="232" t="s">
        <v>220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136</v>
      </c>
      <c r="AU179" s="17" t="s">
        <v>86</v>
      </c>
    </row>
    <row r="180" s="2" customFormat="1" ht="24.15" customHeight="1">
      <c r="A180" s="38"/>
      <c r="B180" s="39"/>
      <c r="C180" s="218" t="s">
        <v>221</v>
      </c>
      <c r="D180" s="218" t="s">
        <v>129</v>
      </c>
      <c r="E180" s="219" t="s">
        <v>222</v>
      </c>
      <c r="F180" s="220" t="s">
        <v>223</v>
      </c>
      <c r="G180" s="221" t="s">
        <v>132</v>
      </c>
      <c r="H180" s="222">
        <v>1</v>
      </c>
      <c r="I180" s="223"/>
      <c r="J180" s="224">
        <f>ROUND(I180*H180,2)</f>
        <v>0</v>
      </c>
      <c r="K180" s="220" t="s">
        <v>133</v>
      </c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134</v>
      </c>
      <c r="AT180" s="229" t="s">
        <v>129</v>
      </c>
      <c r="AU180" s="229" t="s">
        <v>86</v>
      </c>
      <c r="AY180" s="17" t="s">
        <v>127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134</v>
      </c>
      <c r="BM180" s="229" t="s">
        <v>224</v>
      </c>
    </row>
    <row r="181" s="2" customFormat="1">
      <c r="A181" s="38"/>
      <c r="B181" s="39"/>
      <c r="C181" s="40"/>
      <c r="D181" s="231" t="s">
        <v>136</v>
      </c>
      <c r="E181" s="40"/>
      <c r="F181" s="232" t="s">
        <v>225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136</v>
      </c>
      <c r="AU181" s="17" t="s">
        <v>86</v>
      </c>
    </row>
    <row r="182" s="2" customFormat="1" ht="24.15" customHeight="1">
      <c r="A182" s="38"/>
      <c r="B182" s="39"/>
      <c r="C182" s="218" t="s">
        <v>8</v>
      </c>
      <c r="D182" s="218" t="s">
        <v>129</v>
      </c>
      <c r="E182" s="219" t="s">
        <v>226</v>
      </c>
      <c r="F182" s="220" t="s">
        <v>227</v>
      </c>
      <c r="G182" s="221" t="s">
        <v>132</v>
      </c>
      <c r="H182" s="222">
        <v>1</v>
      </c>
      <c r="I182" s="223"/>
      <c r="J182" s="224">
        <f>ROUND(I182*H182,2)</f>
        <v>0</v>
      </c>
      <c r="K182" s="220" t="s">
        <v>133</v>
      </c>
      <c r="L182" s="44"/>
      <c r="M182" s="225" t="s">
        <v>1</v>
      </c>
      <c r="N182" s="226" t="s">
        <v>41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134</v>
      </c>
      <c r="AT182" s="229" t="s">
        <v>129</v>
      </c>
      <c r="AU182" s="229" t="s">
        <v>86</v>
      </c>
      <c r="AY182" s="17" t="s">
        <v>127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84</v>
      </c>
      <c r="BK182" s="230">
        <f>ROUND(I182*H182,2)</f>
        <v>0</v>
      </c>
      <c r="BL182" s="17" t="s">
        <v>134</v>
      </c>
      <c r="BM182" s="229" t="s">
        <v>228</v>
      </c>
    </row>
    <row r="183" s="2" customFormat="1">
      <c r="A183" s="38"/>
      <c r="B183" s="39"/>
      <c r="C183" s="40"/>
      <c r="D183" s="231" t="s">
        <v>136</v>
      </c>
      <c r="E183" s="40"/>
      <c r="F183" s="232" t="s">
        <v>229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136</v>
      </c>
      <c r="AU183" s="17" t="s">
        <v>86</v>
      </c>
    </row>
    <row r="184" s="2" customFormat="1" ht="37.8" customHeight="1">
      <c r="A184" s="38"/>
      <c r="B184" s="39"/>
      <c r="C184" s="218" t="s">
        <v>230</v>
      </c>
      <c r="D184" s="218" t="s">
        <v>129</v>
      </c>
      <c r="E184" s="219" t="s">
        <v>231</v>
      </c>
      <c r="F184" s="220" t="s">
        <v>232</v>
      </c>
      <c r="G184" s="221" t="s">
        <v>183</v>
      </c>
      <c r="H184" s="222">
        <v>193.44</v>
      </c>
      <c r="I184" s="223"/>
      <c r="J184" s="224">
        <f>ROUND(I184*H184,2)</f>
        <v>0</v>
      </c>
      <c r="K184" s="220" t="s">
        <v>133</v>
      </c>
      <c r="L184" s="44"/>
      <c r="M184" s="225" t="s">
        <v>1</v>
      </c>
      <c r="N184" s="226" t="s">
        <v>41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134</v>
      </c>
      <c r="AT184" s="229" t="s">
        <v>129</v>
      </c>
      <c r="AU184" s="229" t="s">
        <v>86</v>
      </c>
      <c r="AY184" s="17" t="s">
        <v>127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84</v>
      </c>
      <c r="BK184" s="230">
        <f>ROUND(I184*H184,2)</f>
        <v>0</v>
      </c>
      <c r="BL184" s="17" t="s">
        <v>134</v>
      </c>
      <c r="BM184" s="229" t="s">
        <v>233</v>
      </c>
    </row>
    <row r="185" s="2" customFormat="1">
      <c r="A185" s="38"/>
      <c r="B185" s="39"/>
      <c r="C185" s="40"/>
      <c r="D185" s="231" t="s">
        <v>136</v>
      </c>
      <c r="E185" s="40"/>
      <c r="F185" s="232" t="s">
        <v>234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136</v>
      </c>
      <c r="AU185" s="17" t="s">
        <v>86</v>
      </c>
    </row>
    <row r="186" s="13" customFormat="1">
      <c r="A186" s="13"/>
      <c r="B186" s="236"/>
      <c r="C186" s="237"/>
      <c r="D186" s="231" t="s">
        <v>148</v>
      </c>
      <c r="E186" s="238" t="s">
        <v>1</v>
      </c>
      <c r="F186" s="239" t="s">
        <v>201</v>
      </c>
      <c r="G186" s="237"/>
      <c r="H186" s="238" t="s">
        <v>1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148</v>
      </c>
      <c r="AU186" s="245" t="s">
        <v>86</v>
      </c>
      <c r="AV186" s="13" t="s">
        <v>84</v>
      </c>
      <c r="AW186" s="13" t="s">
        <v>32</v>
      </c>
      <c r="AX186" s="13" t="s">
        <v>76</v>
      </c>
      <c r="AY186" s="245" t="s">
        <v>127</v>
      </c>
    </row>
    <row r="187" s="14" customFormat="1">
      <c r="A187" s="14"/>
      <c r="B187" s="246"/>
      <c r="C187" s="247"/>
      <c r="D187" s="231" t="s">
        <v>148</v>
      </c>
      <c r="E187" s="248" t="s">
        <v>1</v>
      </c>
      <c r="F187" s="249" t="s">
        <v>235</v>
      </c>
      <c r="G187" s="247"/>
      <c r="H187" s="250">
        <v>52.140000000000001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148</v>
      </c>
      <c r="AU187" s="256" t="s">
        <v>86</v>
      </c>
      <c r="AV187" s="14" t="s">
        <v>86</v>
      </c>
      <c r="AW187" s="14" t="s">
        <v>32</v>
      </c>
      <c r="AX187" s="14" t="s">
        <v>76</v>
      </c>
      <c r="AY187" s="256" t="s">
        <v>127</v>
      </c>
    </row>
    <row r="188" s="13" customFormat="1">
      <c r="A188" s="13"/>
      <c r="B188" s="236"/>
      <c r="C188" s="237"/>
      <c r="D188" s="231" t="s">
        <v>148</v>
      </c>
      <c r="E188" s="238" t="s">
        <v>1</v>
      </c>
      <c r="F188" s="239" t="s">
        <v>236</v>
      </c>
      <c r="G188" s="237"/>
      <c r="H188" s="238" t="s">
        <v>1</v>
      </c>
      <c r="I188" s="240"/>
      <c r="J188" s="237"/>
      <c r="K188" s="237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148</v>
      </c>
      <c r="AU188" s="245" t="s">
        <v>86</v>
      </c>
      <c r="AV188" s="13" t="s">
        <v>84</v>
      </c>
      <c r="AW188" s="13" t="s">
        <v>32</v>
      </c>
      <c r="AX188" s="13" t="s">
        <v>76</v>
      </c>
      <c r="AY188" s="245" t="s">
        <v>127</v>
      </c>
    </row>
    <row r="189" s="14" customFormat="1">
      <c r="A189" s="14"/>
      <c r="B189" s="246"/>
      <c r="C189" s="247"/>
      <c r="D189" s="231" t="s">
        <v>148</v>
      </c>
      <c r="E189" s="248" t="s">
        <v>1</v>
      </c>
      <c r="F189" s="249" t="s">
        <v>237</v>
      </c>
      <c r="G189" s="247"/>
      <c r="H189" s="250">
        <v>17.25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6" t="s">
        <v>148</v>
      </c>
      <c r="AU189" s="256" t="s">
        <v>86</v>
      </c>
      <c r="AV189" s="14" t="s">
        <v>86</v>
      </c>
      <c r="AW189" s="14" t="s">
        <v>32</v>
      </c>
      <c r="AX189" s="14" t="s">
        <v>76</v>
      </c>
      <c r="AY189" s="256" t="s">
        <v>127</v>
      </c>
    </row>
    <row r="190" s="13" customFormat="1">
      <c r="A190" s="13"/>
      <c r="B190" s="236"/>
      <c r="C190" s="237"/>
      <c r="D190" s="231" t="s">
        <v>148</v>
      </c>
      <c r="E190" s="238" t="s">
        <v>1</v>
      </c>
      <c r="F190" s="239" t="s">
        <v>238</v>
      </c>
      <c r="G190" s="237"/>
      <c r="H190" s="238" t="s">
        <v>1</v>
      </c>
      <c r="I190" s="240"/>
      <c r="J190" s="237"/>
      <c r="K190" s="237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148</v>
      </c>
      <c r="AU190" s="245" t="s">
        <v>86</v>
      </c>
      <c r="AV190" s="13" t="s">
        <v>84</v>
      </c>
      <c r="AW190" s="13" t="s">
        <v>32</v>
      </c>
      <c r="AX190" s="13" t="s">
        <v>76</v>
      </c>
      <c r="AY190" s="245" t="s">
        <v>127</v>
      </c>
    </row>
    <row r="191" s="14" customFormat="1">
      <c r="A191" s="14"/>
      <c r="B191" s="246"/>
      <c r="C191" s="247"/>
      <c r="D191" s="231" t="s">
        <v>148</v>
      </c>
      <c r="E191" s="248" t="s">
        <v>1</v>
      </c>
      <c r="F191" s="249" t="s">
        <v>239</v>
      </c>
      <c r="G191" s="247"/>
      <c r="H191" s="250">
        <v>124.05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148</v>
      </c>
      <c r="AU191" s="256" t="s">
        <v>86</v>
      </c>
      <c r="AV191" s="14" t="s">
        <v>86</v>
      </c>
      <c r="AW191" s="14" t="s">
        <v>32</v>
      </c>
      <c r="AX191" s="14" t="s">
        <v>76</v>
      </c>
      <c r="AY191" s="256" t="s">
        <v>127</v>
      </c>
    </row>
    <row r="192" s="15" customFormat="1">
      <c r="A192" s="15"/>
      <c r="B192" s="257"/>
      <c r="C192" s="258"/>
      <c r="D192" s="231" t="s">
        <v>148</v>
      </c>
      <c r="E192" s="259" t="s">
        <v>1</v>
      </c>
      <c r="F192" s="260" t="s">
        <v>166</v>
      </c>
      <c r="G192" s="258"/>
      <c r="H192" s="261">
        <v>193.44</v>
      </c>
      <c r="I192" s="262"/>
      <c r="J192" s="258"/>
      <c r="K192" s="258"/>
      <c r="L192" s="263"/>
      <c r="M192" s="264"/>
      <c r="N192" s="265"/>
      <c r="O192" s="265"/>
      <c r="P192" s="265"/>
      <c r="Q192" s="265"/>
      <c r="R192" s="265"/>
      <c r="S192" s="265"/>
      <c r="T192" s="26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7" t="s">
        <v>148</v>
      </c>
      <c r="AU192" s="267" t="s">
        <v>86</v>
      </c>
      <c r="AV192" s="15" t="s">
        <v>134</v>
      </c>
      <c r="AW192" s="15" t="s">
        <v>32</v>
      </c>
      <c r="AX192" s="15" t="s">
        <v>84</v>
      </c>
      <c r="AY192" s="267" t="s">
        <v>127</v>
      </c>
    </row>
    <row r="193" s="2" customFormat="1" ht="33" customHeight="1">
      <c r="A193" s="38"/>
      <c r="B193" s="39"/>
      <c r="C193" s="218" t="s">
        <v>163</v>
      </c>
      <c r="D193" s="218" t="s">
        <v>129</v>
      </c>
      <c r="E193" s="219" t="s">
        <v>240</v>
      </c>
      <c r="F193" s="220" t="s">
        <v>241</v>
      </c>
      <c r="G193" s="221" t="s">
        <v>242</v>
      </c>
      <c r="H193" s="222">
        <v>323.04500000000002</v>
      </c>
      <c r="I193" s="223"/>
      <c r="J193" s="224">
        <f>ROUND(I193*H193,2)</f>
        <v>0</v>
      </c>
      <c r="K193" s="220" t="s">
        <v>133</v>
      </c>
      <c r="L193" s="44"/>
      <c r="M193" s="225" t="s">
        <v>1</v>
      </c>
      <c r="N193" s="226" t="s">
        <v>41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134</v>
      </c>
      <c r="AT193" s="229" t="s">
        <v>129</v>
      </c>
      <c r="AU193" s="229" t="s">
        <v>86</v>
      </c>
      <c r="AY193" s="17" t="s">
        <v>127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84</v>
      </c>
      <c r="BK193" s="230">
        <f>ROUND(I193*H193,2)</f>
        <v>0</v>
      </c>
      <c r="BL193" s="17" t="s">
        <v>134</v>
      </c>
      <c r="BM193" s="229" t="s">
        <v>243</v>
      </c>
    </row>
    <row r="194" s="2" customFormat="1">
      <c r="A194" s="38"/>
      <c r="B194" s="39"/>
      <c r="C194" s="40"/>
      <c r="D194" s="231" t="s">
        <v>136</v>
      </c>
      <c r="E194" s="40"/>
      <c r="F194" s="232" t="s">
        <v>244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136</v>
      </c>
      <c r="AU194" s="17" t="s">
        <v>86</v>
      </c>
    </row>
    <row r="195" s="14" customFormat="1">
      <c r="A195" s="14"/>
      <c r="B195" s="246"/>
      <c r="C195" s="247"/>
      <c r="D195" s="231" t="s">
        <v>148</v>
      </c>
      <c r="E195" s="248" t="s">
        <v>1</v>
      </c>
      <c r="F195" s="249" t="s">
        <v>245</v>
      </c>
      <c r="G195" s="247"/>
      <c r="H195" s="250">
        <v>323.04500000000002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148</v>
      </c>
      <c r="AU195" s="256" t="s">
        <v>86</v>
      </c>
      <c r="AV195" s="14" t="s">
        <v>86</v>
      </c>
      <c r="AW195" s="14" t="s">
        <v>32</v>
      </c>
      <c r="AX195" s="14" t="s">
        <v>84</v>
      </c>
      <c r="AY195" s="256" t="s">
        <v>127</v>
      </c>
    </row>
    <row r="196" s="2" customFormat="1" ht="16.5" customHeight="1">
      <c r="A196" s="38"/>
      <c r="B196" s="39"/>
      <c r="C196" s="218" t="s">
        <v>246</v>
      </c>
      <c r="D196" s="218" t="s">
        <v>129</v>
      </c>
      <c r="E196" s="219" t="s">
        <v>247</v>
      </c>
      <c r="F196" s="220" t="s">
        <v>248</v>
      </c>
      <c r="G196" s="221" t="s">
        <v>183</v>
      </c>
      <c r="H196" s="222">
        <v>193.44</v>
      </c>
      <c r="I196" s="223"/>
      <c r="J196" s="224">
        <f>ROUND(I196*H196,2)</f>
        <v>0</v>
      </c>
      <c r="K196" s="220" t="s">
        <v>133</v>
      </c>
      <c r="L196" s="44"/>
      <c r="M196" s="225" t="s">
        <v>1</v>
      </c>
      <c r="N196" s="226" t="s">
        <v>41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134</v>
      </c>
      <c r="AT196" s="229" t="s">
        <v>129</v>
      </c>
      <c r="AU196" s="229" t="s">
        <v>86</v>
      </c>
      <c r="AY196" s="17" t="s">
        <v>127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84</v>
      </c>
      <c r="BK196" s="230">
        <f>ROUND(I196*H196,2)</f>
        <v>0</v>
      </c>
      <c r="BL196" s="17" t="s">
        <v>134</v>
      </c>
      <c r="BM196" s="229" t="s">
        <v>249</v>
      </c>
    </row>
    <row r="197" s="2" customFormat="1">
      <c r="A197" s="38"/>
      <c r="B197" s="39"/>
      <c r="C197" s="40"/>
      <c r="D197" s="231" t="s">
        <v>136</v>
      </c>
      <c r="E197" s="40"/>
      <c r="F197" s="232" t="s">
        <v>250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136</v>
      </c>
      <c r="AU197" s="17" t="s">
        <v>86</v>
      </c>
    </row>
    <row r="198" s="2" customFormat="1" ht="24.15" customHeight="1">
      <c r="A198" s="38"/>
      <c r="B198" s="39"/>
      <c r="C198" s="218" t="s">
        <v>251</v>
      </c>
      <c r="D198" s="218" t="s">
        <v>129</v>
      </c>
      <c r="E198" s="219" t="s">
        <v>252</v>
      </c>
      <c r="F198" s="220" t="s">
        <v>253</v>
      </c>
      <c r="G198" s="221" t="s">
        <v>183</v>
      </c>
      <c r="H198" s="222">
        <v>12.6</v>
      </c>
      <c r="I198" s="223"/>
      <c r="J198" s="224">
        <f>ROUND(I198*H198,2)</f>
        <v>0</v>
      </c>
      <c r="K198" s="220" t="s">
        <v>133</v>
      </c>
      <c r="L198" s="44"/>
      <c r="M198" s="225" t="s">
        <v>1</v>
      </c>
      <c r="N198" s="226" t="s">
        <v>41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134</v>
      </c>
      <c r="AT198" s="229" t="s">
        <v>129</v>
      </c>
      <c r="AU198" s="229" t="s">
        <v>86</v>
      </c>
      <c r="AY198" s="17" t="s">
        <v>127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84</v>
      </c>
      <c r="BK198" s="230">
        <f>ROUND(I198*H198,2)</f>
        <v>0</v>
      </c>
      <c r="BL198" s="17" t="s">
        <v>134</v>
      </c>
      <c r="BM198" s="229" t="s">
        <v>254</v>
      </c>
    </row>
    <row r="199" s="2" customFormat="1">
      <c r="A199" s="38"/>
      <c r="B199" s="39"/>
      <c r="C199" s="40"/>
      <c r="D199" s="231" t="s">
        <v>136</v>
      </c>
      <c r="E199" s="40"/>
      <c r="F199" s="232" t="s">
        <v>255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136</v>
      </c>
      <c r="AU199" s="17" t="s">
        <v>86</v>
      </c>
    </row>
    <row r="200" s="14" customFormat="1">
      <c r="A200" s="14"/>
      <c r="B200" s="246"/>
      <c r="C200" s="247"/>
      <c r="D200" s="231" t="s">
        <v>148</v>
      </c>
      <c r="E200" s="248" t="s">
        <v>1</v>
      </c>
      <c r="F200" s="249" t="s">
        <v>256</v>
      </c>
      <c r="G200" s="247"/>
      <c r="H200" s="250">
        <v>12.6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148</v>
      </c>
      <c r="AU200" s="256" t="s">
        <v>86</v>
      </c>
      <c r="AV200" s="14" t="s">
        <v>86</v>
      </c>
      <c r="AW200" s="14" t="s">
        <v>32</v>
      </c>
      <c r="AX200" s="14" t="s">
        <v>84</v>
      </c>
      <c r="AY200" s="256" t="s">
        <v>127</v>
      </c>
    </row>
    <row r="201" s="2" customFormat="1" ht="16.5" customHeight="1">
      <c r="A201" s="38"/>
      <c r="B201" s="39"/>
      <c r="C201" s="268" t="s">
        <v>257</v>
      </c>
      <c r="D201" s="268" t="s">
        <v>258</v>
      </c>
      <c r="E201" s="269" t="s">
        <v>259</v>
      </c>
      <c r="F201" s="270" t="s">
        <v>260</v>
      </c>
      <c r="G201" s="271" t="s">
        <v>242</v>
      </c>
      <c r="H201" s="272">
        <v>25.199999999999999</v>
      </c>
      <c r="I201" s="273"/>
      <c r="J201" s="274">
        <f>ROUND(I201*H201,2)</f>
        <v>0</v>
      </c>
      <c r="K201" s="270" t="s">
        <v>133</v>
      </c>
      <c r="L201" s="275"/>
      <c r="M201" s="276" t="s">
        <v>1</v>
      </c>
      <c r="N201" s="277" t="s">
        <v>41</v>
      </c>
      <c r="O201" s="91"/>
      <c r="P201" s="227">
        <f>O201*H201</f>
        <v>0</v>
      </c>
      <c r="Q201" s="227">
        <v>1</v>
      </c>
      <c r="R201" s="227">
        <f>Q201*H201</f>
        <v>25.199999999999999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180</v>
      </c>
      <c r="AT201" s="229" t="s">
        <v>258</v>
      </c>
      <c r="AU201" s="229" t="s">
        <v>86</v>
      </c>
      <c r="AY201" s="17" t="s">
        <v>127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84</v>
      </c>
      <c r="BK201" s="230">
        <f>ROUND(I201*H201,2)</f>
        <v>0</v>
      </c>
      <c r="BL201" s="17" t="s">
        <v>134</v>
      </c>
      <c r="BM201" s="229" t="s">
        <v>261</v>
      </c>
    </row>
    <row r="202" s="2" customFormat="1">
      <c r="A202" s="38"/>
      <c r="B202" s="39"/>
      <c r="C202" s="40"/>
      <c r="D202" s="231" t="s">
        <v>136</v>
      </c>
      <c r="E202" s="40"/>
      <c r="F202" s="232" t="s">
        <v>260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136</v>
      </c>
      <c r="AU202" s="17" t="s">
        <v>86</v>
      </c>
    </row>
    <row r="203" s="14" customFormat="1">
      <c r="A203" s="14"/>
      <c r="B203" s="246"/>
      <c r="C203" s="247"/>
      <c r="D203" s="231" t="s">
        <v>148</v>
      </c>
      <c r="E203" s="247"/>
      <c r="F203" s="249" t="s">
        <v>262</v>
      </c>
      <c r="G203" s="247"/>
      <c r="H203" s="250">
        <v>25.199999999999999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148</v>
      </c>
      <c r="AU203" s="256" t="s">
        <v>86</v>
      </c>
      <c r="AV203" s="14" t="s">
        <v>86</v>
      </c>
      <c r="AW203" s="14" t="s">
        <v>4</v>
      </c>
      <c r="AX203" s="14" t="s">
        <v>84</v>
      </c>
      <c r="AY203" s="256" t="s">
        <v>127</v>
      </c>
    </row>
    <row r="204" s="2" customFormat="1" ht="24.15" customHeight="1">
      <c r="A204" s="38"/>
      <c r="B204" s="39"/>
      <c r="C204" s="218" t="s">
        <v>7</v>
      </c>
      <c r="D204" s="218" t="s">
        <v>129</v>
      </c>
      <c r="E204" s="219" t="s">
        <v>263</v>
      </c>
      <c r="F204" s="220" t="s">
        <v>264</v>
      </c>
      <c r="G204" s="221" t="s">
        <v>183</v>
      </c>
      <c r="H204" s="222">
        <v>7.2000000000000002</v>
      </c>
      <c r="I204" s="223"/>
      <c r="J204" s="224">
        <f>ROUND(I204*H204,2)</f>
        <v>0</v>
      </c>
      <c r="K204" s="220" t="s">
        <v>133</v>
      </c>
      <c r="L204" s="44"/>
      <c r="M204" s="225" t="s">
        <v>1</v>
      </c>
      <c r="N204" s="226" t="s">
        <v>41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134</v>
      </c>
      <c r="AT204" s="229" t="s">
        <v>129</v>
      </c>
      <c r="AU204" s="229" t="s">
        <v>86</v>
      </c>
      <c r="AY204" s="17" t="s">
        <v>127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84</v>
      </c>
      <c r="BK204" s="230">
        <f>ROUND(I204*H204,2)</f>
        <v>0</v>
      </c>
      <c r="BL204" s="17" t="s">
        <v>134</v>
      </c>
      <c r="BM204" s="229" t="s">
        <v>265</v>
      </c>
    </row>
    <row r="205" s="2" customFormat="1">
      <c r="A205" s="38"/>
      <c r="B205" s="39"/>
      <c r="C205" s="40"/>
      <c r="D205" s="231" t="s">
        <v>136</v>
      </c>
      <c r="E205" s="40"/>
      <c r="F205" s="232" t="s">
        <v>266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136</v>
      </c>
      <c r="AU205" s="17" t="s">
        <v>86</v>
      </c>
    </row>
    <row r="206" s="14" customFormat="1">
      <c r="A206" s="14"/>
      <c r="B206" s="246"/>
      <c r="C206" s="247"/>
      <c r="D206" s="231" t="s">
        <v>148</v>
      </c>
      <c r="E206" s="248" t="s">
        <v>1</v>
      </c>
      <c r="F206" s="249" t="s">
        <v>267</v>
      </c>
      <c r="G206" s="247"/>
      <c r="H206" s="250">
        <v>7.2000000000000002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6" t="s">
        <v>148</v>
      </c>
      <c r="AU206" s="256" t="s">
        <v>86</v>
      </c>
      <c r="AV206" s="14" t="s">
        <v>86</v>
      </c>
      <c r="AW206" s="14" t="s">
        <v>32</v>
      </c>
      <c r="AX206" s="14" t="s">
        <v>84</v>
      </c>
      <c r="AY206" s="256" t="s">
        <v>127</v>
      </c>
    </row>
    <row r="207" s="2" customFormat="1" ht="16.5" customHeight="1">
      <c r="A207" s="38"/>
      <c r="B207" s="39"/>
      <c r="C207" s="268" t="s">
        <v>268</v>
      </c>
      <c r="D207" s="268" t="s">
        <v>258</v>
      </c>
      <c r="E207" s="269" t="s">
        <v>269</v>
      </c>
      <c r="F207" s="270" t="s">
        <v>270</v>
      </c>
      <c r="G207" s="271" t="s">
        <v>242</v>
      </c>
      <c r="H207" s="272">
        <v>14.4</v>
      </c>
      <c r="I207" s="273"/>
      <c r="J207" s="274">
        <f>ROUND(I207*H207,2)</f>
        <v>0</v>
      </c>
      <c r="K207" s="270" t="s">
        <v>133</v>
      </c>
      <c r="L207" s="275"/>
      <c r="M207" s="276" t="s">
        <v>1</v>
      </c>
      <c r="N207" s="277" t="s">
        <v>41</v>
      </c>
      <c r="O207" s="91"/>
      <c r="P207" s="227">
        <f>O207*H207</f>
        <v>0</v>
      </c>
      <c r="Q207" s="227">
        <v>1</v>
      </c>
      <c r="R207" s="227">
        <f>Q207*H207</f>
        <v>14.4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180</v>
      </c>
      <c r="AT207" s="229" t="s">
        <v>258</v>
      </c>
      <c r="AU207" s="229" t="s">
        <v>86</v>
      </c>
      <c r="AY207" s="17" t="s">
        <v>127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84</v>
      </c>
      <c r="BK207" s="230">
        <f>ROUND(I207*H207,2)</f>
        <v>0</v>
      </c>
      <c r="BL207" s="17" t="s">
        <v>134</v>
      </c>
      <c r="BM207" s="229" t="s">
        <v>271</v>
      </c>
    </row>
    <row r="208" s="2" customFormat="1">
      <c r="A208" s="38"/>
      <c r="B208" s="39"/>
      <c r="C208" s="40"/>
      <c r="D208" s="231" t="s">
        <v>136</v>
      </c>
      <c r="E208" s="40"/>
      <c r="F208" s="232" t="s">
        <v>270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136</v>
      </c>
      <c r="AU208" s="17" t="s">
        <v>86</v>
      </c>
    </row>
    <row r="209" s="14" customFormat="1">
      <c r="A209" s="14"/>
      <c r="B209" s="246"/>
      <c r="C209" s="247"/>
      <c r="D209" s="231" t="s">
        <v>148</v>
      </c>
      <c r="E209" s="247"/>
      <c r="F209" s="249" t="s">
        <v>272</v>
      </c>
      <c r="G209" s="247"/>
      <c r="H209" s="250">
        <v>14.4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148</v>
      </c>
      <c r="AU209" s="256" t="s">
        <v>86</v>
      </c>
      <c r="AV209" s="14" t="s">
        <v>86</v>
      </c>
      <c r="AW209" s="14" t="s">
        <v>4</v>
      </c>
      <c r="AX209" s="14" t="s">
        <v>84</v>
      </c>
      <c r="AY209" s="256" t="s">
        <v>127</v>
      </c>
    </row>
    <row r="210" s="2" customFormat="1" ht="24.15" customHeight="1">
      <c r="A210" s="38"/>
      <c r="B210" s="39"/>
      <c r="C210" s="218" t="s">
        <v>273</v>
      </c>
      <c r="D210" s="218" t="s">
        <v>129</v>
      </c>
      <c r="E210" s="219" t="s">
        <v>274</v>
      </c>
      <c r="F210" s="220" t="s">
        <v>275</v>
      </c>
      <c r="G210" s="221" t="s">
        <v>140</v>
      </c>
      <c r="H210" s="222">
        <v>855</v>
      </c>
      <c r="I210" s="223"/>
      <c r="J210" s="224">
        <f>ROUND(I210*H210,2)</f>
        <v>0</v>
      </c>
      <c r="K210" s="220" t="s">
        <v>133</v>
      </c>
      <c r="L210" s="44"/>
      <c r="M210" s="225" t="s">
        <v>1</v>
      </c>
      <c r="N210" s="226" t="s">
        <v>41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134</v>
      </c>
      <c r="AT210" s="229" t="s">
        <v>129</v>
      </c>
      <c r="AU210" s="229" t="s">
        <v>86</v>
      </c>
      <c r="AY210" s="17" t="s">
        <v>127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84</v>
      </c>
      <c r="BK210" s="230">
        <f>ROUND(I210*H210,2)</f>
        <v>0</v>
      </c>
      <c r="BL210" s="17" t="s">
        <v>134</v>
      </c>
      <c r="BM210" s="229" t="s">
        <v>276</v>
      </c>
    </row>
    <row r="211" s="2" customFormat="1">
      <c r="A211" s="38"/>
      <c r="B211" s="39"/>
      <c r="C211" s="40"/>
      <c r="D211" s="231" t="s">
        <v>136</v>
      </c>
      <c r="E211" s="40"/>
      <c r="F211" s="232" t="s">
        <v>277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136</v>
      </c>
      <c r="AU211" s="17" t="s">
        <v>86</v>
      </c>
    </row>
    <row r="212" s="13" customFormat="1">
      <c r="A212" s="13"/>
      <c r="B212" s="236"/>
      <c r="C212" s="237"/>
      <c r="D212" s="231" t="s">
        <v>148</v>
      </c>
      <c r="E212" s="238" t="s">
        <v>1</v>
      </c>
      <c r="F212" s="239" t="s">
        <v>278</v>
      </c>
      <c r="G212" s="237"/>
      <c r="H212" s="238" t="s">
        <v>1</v>
      </c>
      <c r="I212" s="240"/>
      <c r="J212" s="237"/>
      <c r="K212" s="237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148</v>
      </c>
      <c r="AU212" s="245" t="s">
        <v>86</v>
      </c>
      <c r="AV212" s="13" t="s">
        <v>84</v>
      </c>
      <c r="AW212" s="13" t="s">
        <v>32</v>
      </c>
      <c r="AX212" s="13" t="s">
        <v>76</v>
      </c>
      <c r="AY212" s="245" t="s">
        <v>127</v>
      </c>
    </row>
    <row r="213" s="14" customFormat="1">
      <c r="A213" s="14"/>
      <c r="B213" s="246"/>
      <c r="C213" s="247"/>
      <c r="D213" s="231" t="s">
        <v>148</v>
      </c>
      <c r="E213" s="248" t="s">
        <v>1</v>
      </c>
      <c r="F213" s="249" t="s">
        <v>279</v>
      </c>
      <c r="G213" s="247"/>
      <c r="H213" s="250">
        <v>632.5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148</v>
      </c>
      <c r="AU213" s="256" t="s">
        <v>86</v>
      </c>
      <c r="AV213" s="14" t="s">
        <v>86</v>
      </c>
      <c r="AW213" s="14" t="s">
        <v>32</v>
      </c>
      <c r="AX213" s="14" t="s">
        <v>76</v>
      </c>
      <c r="AY213" s="256" t="s">
        <v>127</v>
      </c>
    </row>
    <row r="214" s="13" customFormat="1">
      <c r="A214" s="13"/>
      <c r="B214" s="236"/>
      <c r="C214" s="237"/>
      <c r="D214" s="231" t="s">
        <v>148</v>
      </c>
      <c r="E214" s="238" t="s">
        <v>1</v>
      </c>
      <c r="F214" s="239" t="s">
        <v>280</v>
      </c>
      <c r="G214" s="237"/>
      <c r="H214" s="238" t="s">
        <v>1</v>
      </c>
      <c r="I214" s="240"/>
      <c r="J214" s="237"/>
      <c r="K214" s="237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148</v>
      </c>
      <c r="AU214" s="245" t="s">
        <v>86</v>
      </c>
      <c r="AV214" s="13" t="s">
        <v>84</v>
      </c>
      <c r="AW214" s="13" t="s">
        <v>32</v>
      </c>
      <c r="AX214" s="13" t="s">
        <v>76</v>
      </c>
      <c r="AY214" s="245" t="s">
        <v>127</v>
      </c>
    </row>
    <row r="215" s="14" customFormat="1">
      <c r="A215" s="14"/>
      <c r="B215" s="246"/>
      <c r="C215" s="247"/>
      <c r="D215" s="231" t="s">
        <v>148</v>
      </c>
      <c r="E215" s="248" t="s">
        <v>1</v>
      </c>
      <c r="F215" s="249" t="s">
        <v>281</v>
      </c>
      <c r="G215" s="247"/>
      <c r="H215" s="250">
        <v>222.5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148</v>
      </c>
      <c r="AU215" s="256" t="s">
        <v>86</v>
      </c>
      <c r="AV215" s="14" t="s">
        <v>86</v>
      </c>
      <c r="AW215" s="14" t="s">
        <v>32</v>
      </c>
      <c r="AX215" s="14" t="s">
        <v>76</v>
      </c>
      <c r="AY215" s="256" t="s">
        <v>127</v>
      </c>
    </row>
    <row r="216" s="15" customFormat="1">
      <c r="A216" s="15"/>
      <c r="B216" s="257"/>
      <c r="C216" s="258"/>
      <c r="D216" s="231" t="s">
        <v>148</v>
      </c>
      <c r="E216" s="259" t="s">
        <v>1</v>
      </c>
      <c r="F216" s="260" t="s">
        <v>166</v>
      </c>
      <c r="G216" s="258"/>
      <c r="H216" s="261">
        <v>855</v>
      </c>
      <c r="I216" s="262"/>
      <c r="J216" s="258"/>
      <c r="K216" s="258"/>
      <c r="L216" s="263"/>
      <c r="M216" s="264"/>
      <c r="N216" s="265"/>
      <c r="O216" s="265"/>
      <c r="P216" s="265"/>
      <c r="Q216" s="265"/>
      <c r="R216" s="265"/>
      <c r="S216" s="265"/>
      <c r="T216" s="26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7" t="s">
        <v>148</v>
      </c>
      <c r="AU216" s="267" t="s">
        <v>86</v>
      </c>
      <c r="AV216" s="15" t="s">
        <v>134</v>
      </c>
      <c r="AW216" s="15" t="s">
        <v>32</v>
      </c>
      <c r="AX216" s="15" t="s">
        <v>84</v>
      </c>
      <c r="AY216" s="267" t="s">
        <v>127</v>
      </c>
    </row>
    <row r="217" s="2" customFormat="1" ht="24.15" customHeight="1">
      <c r="A217" s="38"/>
      <c r="B217" s="39"/>
      <c r="C217" s="218" t="s">
        <v>282</v>
      </c>
      <c r="D217" s="218" t="s">
        <v>129</v>
      </c>
      <c r="E217" s="219" t="s">
        <v>283</v>
      </c>
      <c r="F217" s="220" t="s">
        <v>284</v>
      </c>
      <c r="G217" s="221" t="s">
        <v>140</v>
      </c>
      <c r="H217" s="222">
        <v>4</v>
      </c>
      <c r="I217" s="223"/>
      <c r="J217" s="224">
        <f>ROUND(I217*H217,2)</f>
        <v>0</v>
      </c>
      <c r="K217" s="220" t="s">
        <v>133</v>
      </c>
      <c r="L217" s="44"/>
      <c r="M217" s="225" t="s">
        <v>1</v>
      </c>
      <c r="N217" s="226" t="s">
        <v>41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134</v>
      </c>
      <c r="AT217" s="229" t="s">
        <v>129</v>
      </c>
      <c r="AU217" s="229" t="s">
        <v>86</v>
      </c>
      <c r="AY217" s="17" t="s">
        <v>127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84</v>
      </c>
      <c r="BK217" s="230">
        <f>ROUND(I217*H217,2)</f>
        <v>0</v>
      </c>
      <c r="BL217" s="17" t="s">
        <v>134</v>
      </c>
      <c r="BM217" s="229" t="s">
        <v>285</v>
      </c>
    </row>
    <row r="218" s="2" customFormat="1">
      <c r="A218" s="38"/>
      <c r="B218" s="39"/>
      <c r="C218" s="40"/>
      <c r="D218" s="231" t="s">
        <v>136</v>
      </c>
      <c r="E218" s="40"/>
      <c r="F218" s="232" t="s">
        <v>286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136</v>
      </c>
      <c r="AU218" s="17" t="s">
        <v>86</v>
      </c>
    </row>
    <row r="219" s="2" customFormat="1" ht="24.15" customHeight="1">
      <c r="A219" s="38"/>
      <c r="B219" s="39"/>
      <c r="C219" s="218" t="s">
        <v>287</v>
      </c>
      <c r="D219" s="218" t="s">
        <v>129</v>
      </c>
      <c r="E219" s="219" t="s">
        <v>288</v>
      </c>
      <c r="F219" s="220" t="s">
        <v>289</v>
      </c>
      <c r="G219" s="221" t="s">
        <v>140</v>
      </c>
      <c r="H219" s="222">
        <v>4</v>
      </c>
      <c r="I219" s="223"/>
      <c r="J219" s="224">
        <f>ROUND(I219*H219,2)</f>
        <v>0</v>
      </c>
      <c r="K219" s="220" t="s">
        <v>133</v>
      </c>
      <c r="L219" s="44"/>
      <c r="M219" s="225" t="s">
        <v>1</v>
      </c>
      <c r="N219" s="226" t="s">
        <v>41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134</v>
      </c>
      <c r="AT219" s="229" t="s">
        <v>129</v>
      </c>
      <c r="AU219" s="229" t="s">
        <v>86</v>
      </c>
      <c r="AY219" s="17" t="s">
        <v>127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84</v>
      </c>
      <c r="BK219" s="230">
        <f>ROUND(I219*H219,2)</f>
        <v>0</v>
      </c>
      <c r="BL219" s="17" t="s">
        <v>134</v>
      </c>
      <c r="BM219" s="229" t="s">
        <v>290</v>
      </c>
    </row>
    <row r="220" s="2" customFormat="1">
      <c r="A220" s="38"/>
      <c r="B220" s="39"/>
      <c r="C220" s="40"/>
      <c r="D220" s="231" t="s">
        <v>136</v>
      </c>
      <c r="E220" s="40"/>
      <c r="F220" s="232" t="s">
        <v>291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136</v>
      </c>
      <c r="AU220" s="17" t="s">
        <v>86</v>
      </c>
    </row>
    <row r="221" s="2" customFormat="1" ht="16.5" customHeight="1">
      <c r="A221" s="38"/>
      <c r="B221" s="39"/>
      <c r="C221" s="268" t="s">
        <v>292</v>
      </c>
      <c r="D221" s="268" t="s">
        <v>258</v>
      </c>
      <c r="E221" s="269" t="s">
        <v>293</v>
      </c>
      <c r="F221" s="270" t="s">
        <v>294</v>
      </c>
      <c r="G221" s="271" t="s">
        <v>295</v>
      </c>
      <c r="H221" s="272">
        <v>0.080000000000000002</v>
      </c>
      <c r="I221" s="273"/>
      <c r="J221" s="274">
        <f>ROUND(I221*H221,2)</f>
        <v>0</v>
      </c>
      <c r="K221" s="270" t="s">
        <v>133</v>
      </c>
      <c r="L221" s="275"/>
      <c r="M221" s="276" t="s">
        <v>1</v>
      </c>
      <c r="N221" s="277" t="s">
        <v>41</v>
      </c>
      <c r="O221" s="91"/>
      <c r="P221" s="227">
        <f>O221*H221</f>
        <v>0</v>
      </c>
      <c r="Q221" s="227">
        <v>0.001</v>
      </c>
      <c r="R221" s="227">
        <f>Q221*H221</f>
        <v>8.0000000000000007E-05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180</v>
      </c>
      <c r="AT221" s="229" t="s">
        <v>258</v>
      </c>
      <c r="AU221" s="229" t="s">
        <v>86</v>
      </c>
      <c r="AY221" s="17" t="s">
        <v>127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84</v>
      </c>
      <c r="BK221" s="230">
        <f>ROUND(I221*H221,2)</f>
        <v>0</v>
      </c>
      <c r="BL221" s="17" t="s">
        <v>134</v>
      </c>
      <c r="BM221" s="229" t="s">
        <v>296</v>
      </c>
    </row>
    <row r="222" s="2" customFormat="1">
      <c r="A222" s="38"/>
      <c r="B222" s="39"/>
      <c r="C222" s="40"/>
      <c r="D222" s="231" t="s">
        <v>136</v>
      </c>
      <c r="E222" s="40"/>
      <c r="F222" s="232" t="s">
        <v>294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136</v>
      </c>
      <c r="AU222" s="17" t="s">
        <v>86</v>
      </c>
    </row>
    <row r="223" s="14" customFormat="1">
      <c r="A223" s="14"/>
      <c r="B223" s="246"/>
      <c r="C223" s="247"/>
      <c r="D223" s="231" t="s">
        <v>148</v>
      </c>
      <c r="E223" s="247"/>
      <c r="F223" s="249" t="s">
        <v>297</v>
      </c>
      <c r="G223" s="247"/>
      <c r="H223" s="250">
        <v>0.080000000000000002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148</v>
      </c>
      <c r="AU223" s="256" t="s">
        <v>86</v>
      </c>
      <c r="AV223" s="14" t="s">
        <v>86</v>
      </c>
      <c r="AW223" s="14" t="s">
        <v>4</v>
      </c>
      <c r="AX223" s="14" t="s">
        <v>84</v>
      </c>
      <c r="AY223" s="256" t="s">
        <v>127</v>
      </c>
    </row>
    <row r="224" s="12" customFormat="1" ht="22.8" customHeight="1">
      <c r="A224" s="12"/>
      <c r="B224" s="202"/>
      <c r="C224" s="203"/>
      <c r="D224" s="204" t="s">
        <v>75</v>
      </c>
      <c r="E224" s="216" t="s">
        <v>86</v>
      </c>
      <c r="F224" s="216" t="s">
        <v>298</v>
      </c>
      <c r="G224" s="203"/>
      <c r="H224" s="203"/>
      <c r="I224" s="206"/>
      <c r="J224" s="217">
        <f>BK224</f>
        <v>0</v>
      </c>
      <c r="K224" s="203"/>
      <c r="L224" s="208"/>
      <c r="M224" s="209"/>
      <c r="N224" s="210"/>
      <c r="O224" s="210"/>
      <c r="P224" s="211">
        <f>SUM(P225:P227)</f>
        <v>0</v>
      </c>
      <c r="Q224" s="210"/>
      <c r="R224" s="211">
        <f>SUM(R225:R227)</f>
        <v>47.097100000000005</v>
      </c>
      <c r="S224" s="210"/>
      <c r="T224" s="212">
        <f>SUM(T225:T227)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3" t="s">
        <v>84</v>
      </c>
      <c r="AT224" s="214" t="s">
        <v>75</v>
      </c>
      <c r="AU224" s="214" t="s">
        <v>84</v>
      </c>
      <c r="AY224" s="213" t="s">
        <v>127</v>
      </c>
      <c r="BK224" s="215">
        <f>SUM(BK225:BK227)</f>
        <v>0</v>
      </c>
    </row>
    <row r="225" s="2" customFormat="1" ht="37.8" customHeight="1">
      <c r="A225" s="38"/>
      <c r="B225" s="39"/>
      <c r="C225" s="218" t="s">
        <v>299</v>
      </c>
      <c r="D225" s="218" t="s">
        <v>129</v>
      </c>
      <c r="E225" s="219" t="s">
        <v>300</v>
      </c>
      <c r="F225" s="220" t="s">
        <v>301</v>
      </c>
      <c r="G225" s="221" t="s">
        <v>176</v>
      </c>
      <c r="H225" s="222">
        <v>230</v>
      </c>
      <c r="I225" s="223"/>
      <c r="J225" s="224">
        <f>ROUND(I225*H225,2)</f>
        <v>0</v>
      </c>
      <c r="K225" s="220" t="s">
        <v>133</v>
      </c>
      <c r="L225" s="44"/>
      <c r="M225" s="225" t="s">
        <v>1</v>
      </c>
      <c r="N225" s="226" t="s">
        <v>41</v>
      </c>
      <c r="O225" s="91"/>
      <c r="P225" s="227">
        <f>O225*H225</f>
        <v>0</v>
      </c>
      <c r="Q225" s="227">
        <v>0.20477000000000001</v>
      </c>
      <c r="R225" s="227">
        <f>Q225*H225</f>
        <v>47.097100000000005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134</v>
      </c>
      <c r="AT225" s="229" t="s">
        <v>129</v>
      </c>
      <c r="AU225" s="229" t="s">
        <v>86</v>
      </c>
      <c r="AY225" s="17" t="s">
        <v>127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84</v>
      </c>
      <c r="BK225" s="230">
        <f>ROUND(I225*H225,2)</f>
        <v>0</v>
      </c>
      <c r="BL225" s="17" t="s">
        <v>134</v>
      </c>
      <c r="BM225" s="229" t="s">
        <v>302</v>
      </c>
    </row>
    <row r="226" s="2" customFormat="1">
      <c r="A226" s="38"/>
      <c r="B226" s="39"/>
      <c r="C226" s="40"/>
      <c r="D226" s="231" t="s">
        <v>136</v>
      </c>
      <c r="E226" s="40"/>
      <c r="F226" s="232" t="s">
        <v>303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136</v>
      </c>
      <c r="AU226" s="17" t="s">
        <v>86</v>
      </c>
    </row>
    <row r="227" s="14" customFormat="1">
      <c r="A227" s="14"/>
      <c r="B227" s="246"/>
      <c r="C227" s="247"/>
      <c r="D227" s="231" t="s">
        <v>148</v>
      </c>
      <c r="E227" s="248" t="s">
        <v>1</v>
      </c>
      <c r="F227" s="249" t="s">
        <v>304</v>
      </c>
      <c r="G227" s="247"/>
      <c r="H227" s="250">
        <v>230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148</v>
      </c>
      <c r="AU227" s="256" t="s">
        <v>86</v>
      </c>
      <c r="AV227" s="14" t="s">
        <v>86</v>
      </c>
      <c r="AW227" s="14" t="s">
        <v>32</v>
      </c>
      <c r="AX227" s="14" t="s">
        <v>84</v>
      </c>
      <c r="AY227" s="256" t="s">
        <v>127</v>
      </c>
    </row>
    <row r="228" s="12" customFormat="1" ht="22.8" customHeight="1">
      <c r="A228" s="12"/>
      <c r="B228" s="202"/>
      <c r="C228" s="203"/>
      <c r="D228" s="204" t="s">
        <v>75</v>
      </c>
      <c r="E228" s="216" t="s">
        <v>134</v>
      </c>
      <c r="F228" s="216" t="s">
        <v>305</v>
      </c>
      <c r="G228" s="203"/>
      <c r="H228" s="203"/>
      <c r="I228" s="206"/>
      <c r="J228" s="217">
        <f>BK228</f>
        <v>0</v>
      </c>
      <c r="K228" s="203"/>
      <c r="L228" s="208"/>
      <c r="M228" s="209"/>
      <c r="N228" s="210"/>
      <c r="O228" s="210"/>
      <c r="P228" s="211">
        <f>SUM(P229:P231)</f>
        <v>0</v>
      </c>
      <c r="Q228" s="210"/>
      <c r="R228" s="211">
        <f>SUM(R229:R231)</f>
        <v>0</v>
      </c>
      <c r="S228" s="210"/>
      <c r="T228" s="212">
        <f>SUM(T229:T231)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3" t="s">
        <v>84</v>
      </c>
      <c r="AT228" s="214" t="s">
        <v>75</v>
      </c>
      <c r="AU228" s="214" t="s">
        <v>84</v>
      </c>
      <c r="AY228" s="213" t="s">
        <v>127</v>
      </c>
      <c r="BK228" s="215">
        <f>SUM(BK229:BK231)</f>
        <v>0</v>
      </c>
    </row>
    <row r="229" s="2" customFormat="1" ht="16.5" customHeight="1">
      <c r="A229" s="38"/>
      <c r="B229" s="39"/>
      <c r="C229" s="218" t="s">
        <v>306</v>
      </c>
      <c r="D229" s="218" t="s">
        <v>129</v>
      </c>
      <c r="E229" s="219" t="s">
        <v>307</v>
      </c>
      <c r="F229" s="220" t="s">
        <v>308</v>
      </c>
      <c r="G229" s="221" t="s">
        <v>183</v>
      </c>
      <c r="H229" s="222">
        <v>1.8</v>
      </c>
      <c r="I229" s="223"/>
      <c r="J229" s="224">
        <f>ROUND(I229*H229,2)</f>
        <v>0</v>
      </c>
      <c r="K229" s="220" t="s">
        <v>133</v>
      </c>
      <c r="L229" s="44"/>
      <c r="M229" s="225" t="s">
        <v>1</v>
      </c>
      <c r="N229" s="226" t="s">
        <v>41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134</v>
      </c>
      <c r="AT229" s="229" t="s">
        <v>129</v>
      </c>
      <c r="AU229" s="229" t="s">
        <v>86</v>
      </c>
      <c r="AY229" s="17" t="s">
        <v>127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84</v>
      </c>
      <c r="BK229" s="230">
        <f>ROUND(I229*H229,2)</f>
        <v>0</v>
      </c>
      <c r="BL229" s="17" t="s">
        <v>134</v>
      </c>
      <c r="BM229" s="229" t="s">
        <v>309</v>
      </c>
    </row>
    <row r="230" s="2" customFormat="1">
      <c r="A230" s="38"/>
      <c r="B230" s="39"/>
      <c r="C230" s="40"/>
      <c r="D230" s="231" t="s">
        <v>136</v>
      </c>
      <c r="E230" s="40"/>
      <c r="F230" s="232" t="s">
        <v>310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136</v>
      </c>
      <c r="AU230" s="17" t="s">
        <v>86</v>
      </c>
    </row>
    <row r="231" s="14" customFormat="1">
      <c r="A231" s="14"/>
      <c r="B231" s="246"/>
      <c r="C231" s="247"/>
      <c r="D231" s="231" t="s">
        <v>148</v>
      </c>
      <c r="E231" s="248" t="s">
        <v>1</v>
      </c>
      <c r="F231" s="249" t="s">
        <v>311</v>
      </c>
      <c r="G231" s="247"/>
      <c r="H231" s="250">
        <v>1.8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6" t="s">
        <v>148</v>
      </c>
      <c r="AU231" s="256" t="s">
        <v>86</v>
      </c>
      <c r="AV231" s="14" t="s">
        <v>86</v>
      </c>
      <c r="AW231" s="14" t="s">
        <v>32</v>
      </c>
      <c r="AX231" s="14" t="s">
        <v>84</v>
      </c>
      <c r="AY231" s="256" t="s">
        <v>127</v>
      </c>
    </row>
    <row r="232" s="12" customFormat="1" ht="22.8" customHeight="1">
      <c r="A232" s="12"/>
      <c r="B232" s="202"/>
      <c r="C232" s="203"/>
      <c r="D232" s="204" t="s">
        <v>75</v>
      </c>
      <c r="E232" s="216" t="s">
        <v>157</v>
      </c>
      <c r="F232" s="216" t="s">
        <v>312</v>
      </c>
      <c r="G232" s="203"/>
      <c r="H232" s="203"/>
      <c r="I232" s="206"/>
      <c r="J232" s="217">
        <f>BK232</f>
        <v>0</v>
      </c>
      <c r="K232" s="203"/>
      <c r="L232" s="208"/>
      <c r="M232" s="209"/>
      <c r="N232" s="210"/>
      <c r="O232" s="210"/>
      <c r="P232" s="211">
        <f>SUM(P233:P295)</f>
        <v>0</v>
      </c>
      <c r="Q232" s="210"/>
      <c r="R232" s="211">
        <f>SUM(R233:R295)</f>
        <v>54.597214999999998</v>
      </c>
      <c r="S232" s="210"/>
      <c r="T232" s="212">
        <f>SUM(T233:T295)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3" t="s">
        <v>84</v>
      </c>
      <c r="AT232" s="214" t="s">
        <v>75</v>
      </c>
      <c r="AU232" s="214" t="s">
        <v>84</v>
      </c>
      <c r="AY232" s="213" t="s">
        <v>127</v>
      </c>
      <c r="BK232" s="215">
        <f>SUM(BK233:BK295)</f>
        <v>0</v>
      </c>
    </row>
    <row r="233" s="2" customFormat="1" ht="24.15" customHeight="1">
      <c r="A233" s="38"/>
      <c r="B233" s="39"/>
      <c r="C233" s="218" t="s">
        <v>313</v>
      </c>
      <c r="D233" s="218" t="s">
        <v>129</v>
      </c>
      <c r="E233" s="219" t="s">
        <v>314</v>
      </c>
      <c r="F233" s="220" t="s">
        <v>315</v>
      </c>
      <c r="G233" s="221" t="s">
        <v>140</v>
      </c>
      <c r="H233" s="222">
        <v>632.5</v>
      </c>
      <c r="I233" s="223"/>
      <c r="J233" s="224">
        <f>ROUND(I233*H233,2)</f>
        <v>0</v>
      </c>
      <c r="K233" s="220" t="s">
        <v>133</v>
      </c>
      <c r="L233" s="44"/>
      <c r="M233" s="225" t="s">
        <v>1</v>
      </c>
      <c r="N233" s="226" t="s">
        <v>41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134</v>
      </c>
      <c r="AT233" s="229" t="s">
        <v>129</v>
      </c>
      <c r="AU233" s="229" t="s">
        <v>86</v>
      </c>
      <c r="AY233" s="17" t="s">
        <v>127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84</v>
      </c>
      <c r="BK233" s="230">
        <f>ROUND(I233*H233,2)</f>
        <v>0</v>
      </c>
      <c r="BL233" s="17" t="s">
        <v>134</v>
      </c>
      <c r="BM233" s="229" t="s">
        <v>316</v>
      </c>
    </row>
    <row r="234" s="2" customFormat="1">
      <c r="A234" s="38"/>
      <c r="B234" s="39"/>
      <c r="C234" s="40"/>
      <c r="D234" s="231" t="s">
        <v>136</v>
      </c>
      <c r="E234" s="40"/>
      <c r="F234" s="232" t="s">
        <v>317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136</v>
      </c>
      <c r="AU234" s="17" t="s">
        <v>86</v>
      </c>
    </row>
    <row r="235" s="2" customFormat="1" ht="21.75" customHeight="1">
      <c r="A235" s="38"/>
      <c r="B235" s="39"/>
      <c r="C235" s="218" t="s">
        <v>318</v>
      </c>
      <c r="D235" s="218" t="s">
        <v>129</v>
      </c>
      <c r="E235" s="219" t="s">
        <v>319</v>
      </c>
      <c r="F235" s="220" t="s">
        <v>320</v>
      </c>
      <c r="G235" s="221" t="s">
        <v>140</v>
      </c>
      <c r="H235" s="222">
        <v>154.5</v>
      </c>
      <c r="I235" s="223"/>
      <c r="J235" s="224">
        <f>ROUND(I235*H235,2)</f>
        <v>0</v>
      </c>
      <c r="K235" s="220" t="s">
        <v>133</v>
      </c>
      <c r="L235" s="44"/>
      <c r="M235" s="225" t="s">
        <v>1</v>
      </c>
      <c r="N235" s="226" t="s">
        <v>41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134</v>
      </c>
      <c r="AT235" s="229" t="s">
        <v>129</v>
      </c>
      <c r="AU235" s="229" t="s">
        <v>86</v>
      </c>
      <c r="AY235" s="17" t="s">
        <v>127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84</v>
      </c>
      <c r="BK235" s="230">
        <f>ROUND(I235*H235,2)</f>
        <v>0</v>
      </c>
      <c r="BL235" s="17" t="s">
        <v>134</v>
      </c>
      <c r="BM235" s="229" t="s">
        <v>321</v>
      </c>
    </row>
    <row r="236" s="2" customFormat="1">
      <c r="A236" s="38"/>
      <c r="B236" s="39"/>
      <c r="C236" s="40"/>
      <c r="D236" s="231" t="s">
        <v>136</v>
      </c>
      <c r="E236" s="40"/>
      <c r="F236" s="232" t="s">
        <v>322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136</v>
      </c>
      <c r="AU236" s="17" t="s">
        <v>86</v>
      </c>
    </row>
    <row r="237" s="13" customFormat="1">
      <c r="A237" s="13"/>
      <c r="B237" s="236"/>
      <c r="C237" s="237"/>
      <c r="D237" s="231" t="s">
        <v>148</v>
      </c>
      <c r="E237" s="238" t="s">
        <v>1</v>
      </c>
      <c r="F237" s="239" t="s">
        <v>323</v>
      </c>
      <c r="G237" s="237"/>
      <c r="H237" s="238" t="s">
        <v>1</v>
      </c>
      <c r="I237" s="240"/>
      <c r="J237" s="237"/>
      <c r="K237" s="237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148</v>
      </c>
      <c r="AU237" s="245" t="s">
        <v>86</v>
      </c>
      <c r="AV237" s="13" t="s">
        <v>84</v>
      </c>
      <c r="AW237" s="13" t="s">
        <v>32</v>
      </c>
      <c r="AX237" s="13" t="s">
        <v>76</v>
      </c>
      <c r="AY237" s="245" t="s">
        <v>127</v>
      </c>
    </row>
    <row r="238" s="13" customFormat="1">
      <c r="A238" s="13"/>
      <c r="B238" s="236"/>
      <c r="C238" s="237"/>
      <c r="D238" s="231" t="s">
        <v>148</v>
      </c>
      <c r="E238" s="238" t="s">
        <v>1</v>
      </c>
      <c r="F238" s="239" t="s">
        <v>324</v>
      </c>
      <c r="G238" s="237"/>
      <c r="H238" s="238" t="s">
        <v>1</v>
      </c>
      <c r="I238" s="240"/>
      <c r="J238" s="237"/>
      <c r="K238" s="237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148</v>
      </c>
      <c r="AU238" s="245" t="s">
        <v>86</v>
      </c>
      <c r="AV238" s="13" t="s">
        <v>84</v>
      </c>
      <c r="AW238" s="13" t="s">
        <v>32</v>
      </c>
      <c r="AX238" s="13" t="s">
        <v>76</v>
      </c>
      <c r="AY238" s="245" t="s">
        <v>127</v>
      </c>
    </row>
    <row r="239" s="14" customFormat="1">
      <c r="A239" s="14"/>
      <c r="B239" s="246"/>
      <c r="C239" s="247"/>
      <c r="D239" s="231" t="s">
        <v>148</v>
      </c>
      <c r="E239" s="248" t="s">
        <v>1</v>
      </c>
      <c r="F239" s="249" t="s">
        <v>325</v>
      </c>
      <c r="G239" s="247"/>
      <c r="H239" s="250">
        <v>154.5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6" t="s">
        <v>148</v>
      </c>
      <c r="AU239" s="256" t="s">
        <v>86</v>
      </c>
      <c r="AV239" s="14" t="s">
        <v>86</v>
      </c>
      <c r="AW239" s="14" t="s">
        <v>32</v>
      </c>
      <c r="AX239" s="14" t="s">
        <v>84</v>
      </c>
      <c r="AY239" s="256" t="s">
        <v>127</v>
      </c>
    </row>
    <row r="240" s="2" customFormat="1" ht="21.75" customHeight="1">
      <c r="A240" s="38"/>
      <c r="B240" s="39"/>
      <c r="C240" s="218" t="s">
        <v>326</v>
      </c>
      <c r="D240" s="218" t="s">
        <v>129</v>
      </c>
      <c r="E240" s="219" t="s">
        <v>327</v>
      </c>
      <c r="F240" s="220" t="s">
        <v>328</v>
      </c>
      <c r="G240" s="221" t="s">
        <v>140</v>
      </c>
      <c r="H240" s="222">
        <v>68</v>
      </c>
      <c r="I240" s="223"/>
      <c r="J240" s="224">
        <f>ROUND(I240*H240,2)</f>
        <v>0</v>
      </c>
      <c r="K240" s="220" t="s">
        <v>133</v>
      </c>
      <c r="L240" s="44"/>
      <c r="M240" s="225" t="s">
        <v>1</v>
      </c>
      <c r="N240" s="226" t="s">
        <v>41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134</v>
      </c>
      <c r="AT240" s="229" t="s">
        <v>129</v>
      </c>
      <c r="AU240" s="229" t="s">
        <v>86</v>
      </c>
      <c r="AY240" s="17" t="s">
        <v>127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84</v>
      </c>
      <c r="BK240" s="230">
        <f>ROUND(I240*H240,2)</f>
        <v>0</v>
      </c>
      <c r="BL240" s="17" t="s">
        <v>134</v>
      </c>
      <c r="BM240" s="229" t="s">
        <v>329</v>
      </c>
    </row>
    <row r="241" s="2" customFormat="1">
      <c r="A241" s="38"/>
      <c r="B241" s="39"/>
      <c r="C241" s="40"/>
      <c r="D241" s="231" t="s">
        <v>136</v>
      </c>
      <c r="E241" s="40"/>
      <c r="F241" s="232" t="s">
        <v>330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136</v>
      </c>
      <c r="AU241" s="17" t="s">
        <v>86</v>
      </c>
    </row>
    <row r="242" s="13" customFormat="1">
      <c r="A242" s="13"/>
      <c r="B242" s="236"/>
      <c r="C242" s="237"/>
      <c r="D242" s="231" t="s">
        <v>148</v>
      </c>
      <c r="E242" s="238" t="s">
        <v>1</v>
      </c>
      <c r="F242" s="239" t="s">
        <v>162</v>
      </c>
      <c r="G242" s="237"/>
      <c r="H242" s="238" t="s">
        <v>1</v>
      </c>
      <c r="I242" s="240"/>
      <c r="J242" s="237"/>
      <c r="K242" s="237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148</v>
      </c>
      <c r="AU242" s="245" t="s">
        <v>86</v>
      </c>
      <c r="AV242" s="13" t="s">
        <v>84</v>
      </c>
      <c r="AW242" s="13" t="s">
        <v>32</v>
      </c>
      <c r="AX242" s="13" t="s">
        <v>76</v>
      </c>
      <c r="AY242" s="245" t="s">
        <v>127</v>
      </c>
    </row>
    <row r="243" s="14" customFormat="1">
      <c r="A243" s="14"/>
      <c r="B243" s="246"/>
      <c r="C243" s="247"/>
      <c r="D243" s="231" t="s">
        <v>148</v>
      </c>
      <c r="E243" s="248" t="s">
        <v>1</v>
      </c>
      <c r="F243" s="249" t="s">
        <v>331</v>
      </c>
      <c r="G243" s="247"/>
      <c r="H243" s="250">
        <v>68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6" t="s">
        <v>148</v>
      </c>
      <c r="AU243" s="256" t="s">
        <v>86</v>
      </c>
      <c r="AV243" s="14" t="s">
        <v>86</v>
      </c>
      <c r="AW243" s="14" t="s">
        <v>32</v>
      </c>
      <c r="AX243" s="14" t="s">
        <v>84</v>
      </c>
      <c r="AY243" s="256" t="s">
        <v>127</v>
      </c>
    </row>
    <row r="244" s="2" customFormat="1" ht="21.75" customHeight="1">
      <c r="A244" s="38"/>
      <c r="B244" s="39"/>
      <c r="C244" s="218" t="s">
        <v>332</v>
      </c>
      <c r="D244" s="218" t="s">
        <v>129</v>
      </c>
      <c r="E244" s="219" t="s">
        <v>333</v>
      </c>
      <c r="F244" s="220" t="s">
        <v>334</v>
      </c>
      <c r="G244" s="221" t="s">
        <v>140</v>
      </c>
      <c r="H244" s="222">
        <v>632.5</v>
      </c>
      <c r="I244" s="223"/>
      <c r="J244" s="224">
        <f>ROUND(I244*H244,2)</f>
        <v>0</v>
      </c>
      <c r="K244" s="220" t="s">
        <v>133</v>
      </c>
      <c r="L244" s="44"/>
      <c r="M244" s="225" t="s">
        <v>1</v>
      </c>
      <c r="N244" s="226" t="s">
        <v>41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134</v>
      </c>
      <c r="AT244" s="229" t="s">
        <v>129</v>
      </c>
      <c r="AU244" s="229" t="s">
        <v>86</v>
      </c>
      <c r="AY244" s="17" t="s">
        <v>127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84</v>
      </c>
      <c r="BK244" s="230">
        <f>ROUND(I244*H244,2)</f>
        <v>0</v>
      </c>
      <c r="BL244" s="17" t="s">
        <v>134</v>
      </c>
      <c r="BM244" s="229" t="s">
        <v>335</v>
      </c>
    </row>
    <row r="245" s="2" customFormat="1">
      <c r="A245" s="38"/>
      <c r="B245" s="39"/>
      <c r="C245" s="40"/>
      <c r="D245" s="231" t="s">
        <v>136</v>
      </c>
      <c r="E245" s="40"/>
      <c r="F245" s="232" t="s">
        <v>336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136</v>
      </c>
      <c r="AU245" s="17" t="s">
        <v>86</v>
      </c>
    </row>
    <row r="246" s="2" customFormat="1" ht="21.75" customHeight="1">
      <c r="A246" s="38"/>
      <c r="B246" s="39"/>
      <c r="C246" s="218" t="s">
        <v>337</v>
      </c>
      <c r="D246" s="218" t="s">
        <v>129</v>
      </c>
      <c r="E246" s="219" t="s">
        <v>338</v>
      </c>
      <c r="F246" s="220" t="s">
        <v>339</v>
      </c>
      <c r="G246" s="221" t="s">
        <v>140</v>
      </c>
      <c r="H246" s="222">
        <v>6</v>
      </c>
      <c r="I246" s="223"/>
      <c r="J246" s="224">
        <f>ROUND(I246*H246,2)</f>
        <v>0</v>
      </c>
      <c r="K246" s="220" t="s">
        <v>133</v>
      </c>
      <c r="L246" s="44"/>
      <c r="M246" s="225" t="s">
        <v>1</v>
      </c>
      <c r="N246" s="226" t="s">
        <v>41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134</v>
      </c>
      <c r="AT246" s="229" t="s">
        <v>129</v>
      </c>
      <c r="AU246" s="229" t="s">
        <v>86</v>
      </c>
      <c r="AY246" s="17" t="s">
        <v>127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84</v>
      </c>
      <c r="BK246" s="230">
        <f>ROUND(I246*H246,2)</f>
        <v>0</v>
      </c>
      <c r="BL246" s="17" t="s">
        <v>134</v>
      </c>
      <c r="BM246" s="229" t="s">
        <v>340</v>
      </c>
    </row>
    <row r="247" s="2" customFormat="1">
      <c r="A247" s="38"/>
      <c r="B247" s="39"/>
      <c r="C247" s="40"/>
      <c r="D247" s="231" t="s">
        <v>136</v>
      </c>
      <c r="E247" s="40"/>
      <c r="F247" s="232" t="s">
        <v>341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136</v>
      </c>
      <c r="AU247" s="17" t="s">
        <v>86</v>
      </c>
    </row>
    <row r="248" s="13" customFormat="1">
      <c r="A248" s="13"/>
      <c r="B248" s="236"/>
      <c r="C248" s="237"/>
      <c r="D248" s="231" t="s">
        <v>148</v>
      </c>
      <c r="E248" s="238" t="s">
        <v>1</v>
      </c>
      <c r="F248" s="239" t="s">
        <v>342</v>
      </c>
      <c r="G248" s="237"/>
      <c r="H248" s="238" t="s">
        <v>1</v>
      </c>
      <c r="I248" s="240"/>
      <c r="J248" s="237"/>
      <c r="K248" s="237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148</v>
      </c>
      <c r="AU248" s="245" t="s">
        <v>86</v>
      </c>
      <c r="AV248" s="13" t="s">
        <v>84</v>
      </c>
      <c r="AW248" s="13" t="s">
        <v>32</v>
      </c>
      <c r="AX248" s="13" t="s">
        <v>76</v>
      </c>
      <c r="AY248" s="245" t="s">
        <v>127</v>
      </c>
    </row>
    <row r="249" s="14" customFormat="1">
      <c r="A249" s="14"/>
      <c r="B249" s="246"/>
      <c r="C249" s="247"/>
      <c r="D249" s="231" t="s">
        <v>148</v>
      </c>
      <c r="E249" s="248" t="s">
        <v>1</v>
      </c>
      <c r="F249" s="249" t="s">
        <v>167</v>
      </c>
      <c r="G249" s="247"/>
      <c r="H249" s="250">
        <v>6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148</v>
      </c>
      <c r="AU249" s="256" t="s">
        <v>86</v>
      </c>
      <c r="AV249" s="14" t="s">
        <v>86</v>
      </c>
      <c r="AW249" s="14" t="s">
        <v>32</v>
      </c>
      <c r="AX249" s="14" t="s">
        <v>84</v>
      </c>
      <c r="AY249" s="256" t="s">
        <v>127</v>
      </c>
    </row>
    <row r="250" s="2" customFormat="1" ht="33" customHeight="1">
      <c r="A250" s="38"/>
      <c r="B250" s="39"/>
      <c r="C250" s="218" t="s">
        <v>343</v>
      </c>
      <c r="D250" s="218" t="s">
        <v>129</v>
      </c>
      <c r="E250" s="219" t="s">
        <v>344</v>
      </c>
      <c r="F250" s="220" t="s">
        <v>345</v>
      </c>
      <c r="G250" s="221" t="s">
        <v>140</v>
      </c>
      <c r="H250" s="222">
        <v>535</v>
      </c>
      <c r="I250" s="223"/>
      <c r="J250" s="224">
        <f>ROUND(I250*H250,2)</f>
        <v>0</v>
      </c>
      <c r="K250" s="220" t="s">
        <v>133</v>
      </c>
      <c r="L250" s="44"/>
      <c r="M250" s="225" t="s">
        <v>1</v>
      </c>
      <c r="N250" s="226" t="s">
        <v>41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134</v>
      </c>
      <c r="AT250" s="229" t="s">
        <v>129</v>
      </c>
      <c r="AU250" s="229" t="s">
        <v>86</v>
      </c>
      <c r="AY250" s="17" t="s">
        <v>127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84</v>
      </c>
      <c r="BK250" s="230">
        <f>ROUND(I250*H250,2)</f>
        <v>0</v>
      </c>
      <c r="BL250" s="17" t="s">
        <v>134</v>
      </c>
      <c r="BM250" s="229" t="s">
        <v>346</v>
      </c>
    </row>
    <row r="251" s="2" customFormat="1">
      <c r="A251" s="38"/>
      <c r="B251" s="39"/>
      <c r="C251" s="40"/>
      <c r="D251" s="231" t="s">
        <v>136</v>
      </c>
      <c r="E251" s="40"/>
      <c r="F251" s="232" t="s">
        <v>347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136</v>
      </c>
      <c r="AU251" s="17" t="s">
        <v>86</v>
      </c>
    </row>
    <row r="252" s="13" customFormat="1">
      <c r="A252" s="13"/>
      <c r="B252" s="236"/>
      <c r="C252" s="237"/>
      <c r="D252" s="231" t="s">
        <v>148</v>
      </c>
      <c r="E252" s="238" t="s">
        <v>1</v>
      </c>
      <c r="F252" s="239" t="s">
        <v>348</v>
      </c>
      <c r="G252" s="237"/>
      <c r="H252" s="238" t="s">
        <v>1</v>
      </c>
      <c r="I252" s="240"/>
      <c r="J252" s="237"/>
      <c r="K252" s="237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148</v>
      </c>
      <c r="AU252" s="245" t="s">
        <v>86</v>
      </c>
      <c r="AV252" s="13" t="s">
        <v>84</v>
      </c>
      <c r="AW252" s="13" t="s">
        <v>32</v>
      </c>
      <c r="AX252" s="13" t="s">
        <v>76</v>
      </c>
      <c r="AY252" s="245" t="s">
        <v>127</v>
      </c>
    </row>
    <row r="253" s="14" customFormat="1">
      <c r="A253" s="14"/>
      <c r="B253" s="246"/>
      <c r="C253" s="247"/>
      <c r="D253" s="231" t="s">
        <v>148</v>
      </c>
      <c r="E253" s="248" t="s">
        <v>1</v>
      </c>
      <c r="F253" s="249" t="s">
        <v>349</v>
      </c>
      <c r="G253" s="247"/>
      <c r="H253" s="250">
        <v>535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148</v>
      </c>
      <c r="AU253" s="256" t="s">
        <v>86</v>
      </c>
      <c r="AV253" s="14" t="s">
        <v>86</v>
      </c>
      <c r="AW253" s="14" t="s">
        <v>32</v>
      </c>
      <c r="AX253" s="14" t="s">
        <v>84</v>
      </c>
      <c r="AY253" s="256" t="s">
        <v>127</v>
      </c>
    </row>
    <row r="254" s="2" customFormat="1" ht="24.15" customHeight="1">
      <c r="A254" s="38"/>
      <c r="B254" s="39"/>
      <c r="C254" s="218" t="s">
        <v>350</v>
      </c>
      <c r="D254" s="218" t="s">
        <v>129</v>
      </c>
      <c r="E254" s="219" t="s">
        <v>351</v>
      </c>
      <c r="F254" s="220" t="s">
        <v>352</v>
      </c>
      <c r="G254" s="221" t="s">
        <v>140</v>
      </c>
      <c r="H254" s="222">
        <v>1235.5</v>
      </c>
      <c r="I254" s="223"/>
      <c r="J254" s="224">
        <f>ROUND(I254*H254,2)</f>
        <v>0</v>
      </c>
      <c r="K254" s="220" t="s">
        <v>133</v>
      </c>
      <c r="L254" s="44"/>
      <c r="M254" s="225" t="s">
        <v>1</v>
      </c>
      <c r="N254" s="226" t="s">
        <v>41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134</v>
      </c>
      <c r="AT254" s="229" t="s">
        <v>129</v>
      </c>
      <c r="AU254" s="229" t="s">
        <v>86</v>
      </c>
      <c r="AY254" s="17" t="s">
        <v>127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84</v>
      </c>
      <c r="BK254" s="230">
        <f>ROUND(I254*H254,2)</f>
        <v>0</v>
      </c>
      <c r="BL254" s="17" t="s">
        <v>134</v>
      </c>
      <c r="BM254" s="229" t="s">
        <v>353</v>
      </c>
    </row>
    <row r="255" s="2" customFormat="1">
      <c r="A255" s="38"/>
      <c r="B255" s="39"/>
      <c r="C255" s="40"/>
      <c r="D255" s="231" t="s">
        <v>136</v>
      </c>
      <c r="E255" s="40"/>
      <c r="F255" s="232" t="s">
        <v>354</v>
      </c>
      <c r="G255" s="40"/>
      <c r="H255" s="40"/>
      <c r="I255" s="233"/>
      <c r="J255" s="40"/>
      <c r="K255" s="40"/>
      <c r="L255" s="44"/>
      <c r="M255" s="234"/>
      <c r="N255" s="235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136</v>
      </c>
      <c r="AU255" s="17" t="s">
        <v>86</v>
      </c>
    </row>
    <row r="256" s="13" customFormat="1">
      <c r="A256" s="13"/>
      <c r="B256" s="236"/>
      <c r="C256" s="237"/>
      <c r="D256" s="231" t="s">
        <v>148</v>
      </c>
      <c r="E256" s="238" t="s">
        <v>1</v>
      </c>
      <c r="F256" s="239" t="s">
        <v>355</v>
      </c>
      <c r="G256" s="237"/>
      <c r="H256" s="238" t="s">
        <v>1</v>
      </c>
      <c r="I256" s="240"/>
      <c r="J256" s="237"/>
      <c r="K256" s="237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148</v>
      </c>
      <c r="AU256" s="245" t="s">
        <v>86</v>
      </c>
      <c r="AV256" s="13" t="s">
        <v>84</v>
      </c>
      <c r="AW256" s="13" t="s">
        <v>32</v>
      </c>
      <c r="AX256" s="13" t="s">
        <v>76</v>
      </c>
      <c r="AY256" s="245" t="s">
        <v>127</v>
      </c>
    </row>
    <row r="257" s="14" customFormat="1">
      <c r="A257" s="14"/>
      <c r="B257" s="246"/>
      <c r="C257" s="247"/>
      <c r="D257" s="231" t="s">
        <v>148</v>
      </c>
      <c r="E257" s="248" t="s">
        <v>1</v>
      </c>
      <c r="F257" s="249" t="s">
        <v>279</v>
      </c>
      <c r="G257" s="247"/>
      <c r="H257" s="250">
        <v>632.5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6" t="s">
        <v>148</v>
      </c>
      <c r="AU257" s="256" t="s">
        <v>86</v>
      </c>
      <c r="AV257" s="14" t="s">
        <v>86</v>
      </c>
      <c r="AW257" s="14" t="s">
        <v>32</v>
      </c>
      <c r="AX257" s="14" t="s">
        <v>76</v>
      </c>
      <c r="AY257" s="256" t="s">
        <v>127</v>
      </c>
    </row>
    <row r="258" s="13" customFormat="1">
      <c r="A258" s="13"/>
      <c r="B258" s="236"/>
      <c r="C258" s="237"/>
      <c r="D258" s="231" t="s">
        <v>148</v>
      </c>
      <c r="E258" s="238" t="s">
        <v>1</v>
      </c>
      <c r="F258" s="239" t="s">
        <v>356</v>
      </c>
      <c r="G258" s="237"/>
      <c r="H258" s="238" t="s">
        <v>1</v>
      </c>
      <c r="I258" s="240"/>
      <c r="J258" s="237"/>
      <c r="K258" s="237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148</v>
      </c>
      <c r="AU258" s="245" t="s">
        <v>86</v>
      </c>
      <c r="AV258" s="13" t="s">
        <v>84</v>
      </c>
      <c r="AW258" s="13" t="s">
        <v>32</v>
      </c>
      <c r="AX258" s="13" t="s">
        <v>76</v>
      </c>
      <c r="AY258" s="245" t="s">
        <v>127</v>
      </c>
    </row>
    <row r="259" s="14" customFormat="1">
      <c r="A259" s="14"/>
      <c r="B259" s="246"/>
      <c r="C259" s="247"/>
      <c r="D259" s="231" t="s">
        <v>148</v>
      </c>
      <c r="E259" s="248" t="s">
        <v>1</v>
      </c>
      <c r="F259" s="249" t="s">
        <v>349</v>
      </c>
      <c r="G259" s="247"/>
      <c r="H259" s="250">
        <v>535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6" t="s">
        <v>148</v>
      </c>
      <c r="AU259" s="256" t="s">
        <v>86</v>
      </c>
      <c r="AV259" s="14" t="s">
        <v>86</v>
      </c>
      <c r="AW259" s="14" t="s">
        <v>32</v>
      </c>
      <c r="AX259" s="14" t="s">
        <v>76</v>
      </c>
      <c r="AY259" s="256" t="s">
        <v>127</v>
      </c>
    </row>
    <row r="260" s="13" customFormat="1">
      <c r="A260" s="13"/>
      <c r="B260" s="236"/>
      <c r="C260" s="237"/>
      <c r="D260" s="231" t="s">
        <v>148</v>
      </c>
      <c r="E260" s="238" t="s">
        <v>1</v>
      </c>
      <c r="F260" s="239" t="s">
        <v>162</v>
      </c>
      <c r="G260" s="237"/>
      <c r="H260" s="238" t="s">
        <v>1</v>
      </c>
      <c r="I260" s="240"/>
      <c r="J260" s="237"/>
      <c r="K260" s="237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148</v>
      </c>
      <c r="AU260" s="245" t="s">
        <v>86</v>
      </c>
      <c r="AV260" s="13" t="s">
        <v>84</v>
      </c>
      <c r="AW260" s="13" t="s">
        <v>32</v>
      </c>
      <c r="AX260" s="13" t="s">
        <v>76</v>
      </c>
      <c r="AY260" s="245" t="s">
        <v>127</v>
      </c>
    </row>
    <row r="261" s="14" customFormat="1">
      <c r="A261" s="14"/>
      <c r="B261" s="246"/>
      <c r="C261" s="247"/>
      <c r="D261" s="231" t="s">
        <v>148</v>
      </c>
      <c r="E261" s="248" t="s">
        <v>1</v>
      </c>
      <c r="F261" s="249" t="s">
        <v>331</v>
      </c>
      <c r="G261" s="247"/>
      <c r="H261" s="250">
        <v>68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6" t="s">
        <v>148</v>
      </c>
      <c r="AU261" s="256" t="s">
        <v>86</v>
      </c>
      <c r="AV261" s="14" t="s">
        <v>86</v>
      </c>
      <c r="AW261" s="14" t="s">
        <v>32</v>
      </c>
      <c r="AX261" s="14" t="s">
        <v>76</v>
      </c>
      <c r="AY261" s="256" t="s">
        <v>127</v>
      </c>
    </row>
    <row r="262" s="15" customFormat="1">
      <c r="A262" s="15"/>
      <c r="B262" s="257"/>
      <c r="C262" s="258"/>
      <c r="D262" s="231" t="s">
        <v>148</v>
      </c>
      <c r="E262" s="259" t="s">
        <v>1</v>
      </c>
      <c r="F262" s="260" t="s">
        <v>166</v>
      </c>
      <c r="G262" s="258"/>
      <c r="H262" s="261">
        <v>1235.5</v>
      </c>
      <c r="I262" s="262"/>
      <c r="J262" s="258"/>
      <c r="K262" s="258"/>
      <c r="L262" s="263"/>
      <c r="M262" s="264"/>
      <c r="N262" s="265"/>
      <c r="O262" s="265"/>
      <c r="P262" s="265"/>
      <c r="Q262" s="265"/>
      <c r="R262" s="265"/>
      <c r="S262" s="265"/>
      <c r="T262" s="266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7" t="s">
        <v>148</v>
      </c>
      <c r="AU262" s="267" t="s">
        <v>86</v>
      </c>
      <c r="AV262" s="15" t="s">
        <v>134</v>
      </c>
      <c r="AW262" s="15" t="s">
        <v>32</v>
      </c>
      <c r="AX262" s="15" t="s">
        <v>84</v>
      </c>
      <c r="AY262" s="267" t="s">
        <v>127</v>
      </c>
    </row>
    <row r="263" s="2" customFormat="1" ht="24.15" customHeight="1">
      <c r="A263" s="38"/>
      <c r="B263" s="39"/>
      <c r="C263" s="218" t="s">
        <v>357</v>
      </c>
      <c r="D263" s="218" t="s">
        <v>129</v>
      </c>
      <c r="E263" s="219" t="s">
        <v>358</v>
      </c>
      <c r="F263" s="220" t="s">
        <v>359</v>
      </c>
      <c r="G263" s="221" t="s">
        <v>140</v>
      </c>
      <c r="H263" s="222">
        <v>535</v>
      </c>
      <c r="I263" s="223"/>
      <c r="J263" s="224">
        <f>ROUND(I263*H263,2)</f>
        <v>0</v>
      </c>
      <c r="K263" s="220" t="s">
        <v>133</v>
      </c>
      <c r="L263" s="44"/>
      <c r="M263" s="225" t="s">
        <v>1</v>
      </c>
      <c r="N263" s="226" t="s">
        <v>41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134</v>
      </c>
      <c r="AT263" s="229" t="s">
        <v>129</v>
      </c>
      <c r="AU263" s="229" t="s">
        <v>86</v>
      </c>
      <c r="AY263" s="17" t="s">
        <v>127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84</v>
      </c>
      <c r="BK263" s="230">
        <f>ROUND(I263*H263,2)</f>
        <v>0</v>
      </c>
      <c r="BL263" s="17" t="s">
        <v>134</v>
      </c>
      <c r="BM263" s="229" t="s">
        <v>360</v>
      </c>
    </row>
    <row r="264" s="2" customFormat="1">
      <c r="A264" s="38"/>
      <c r="B264" s="39"/>
      <c r="C264" s="40"/>
      <c r="D264" s="231" t="s">
        <v>136</v>
      </c>
      <c r="E264" s="40"/>
      <c r="F264" s="232" t="s">
        <v>361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136</v>
      </c>
      <c r="AU264" s="17" t="s">
        <v>86</v>
      </c>
    </row>
    <row r="265" s="13" customFormat="1">
      <c r="A265" s="13"/>
      <c r="B265" s="236"/>
      <c r="C265" s="237"/>
      <c r="D265" s="231" t="s">
        <v>148</v>
      </c>
      <c r="E265" s="238" t="s">
        <v>1</v>
      </c>
      <c r="F265" s="239" t="s">
        <v>356</v>
      </c>
      <c r="G265" s="237"/>
      <c r="H265" s="238" t="s">
        <v>1</v>
      </c>
      <c r="I265" s="240"/>
      <c r="J265" s="237"/>
      <c r="K265" s="237"/>
      <c r="L265" s="241"/>
      <c r="M265" s="242"/>
      <c r="N265" s="243"/>
      <c r="O265" s="243"/>
      <c r="P265" s="243"/>
      <c r="Q265" s="243"/>
      <c r="R265" s="243"/>
      <c r="S265" s="243"/>
      <c r="T265" s="24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5" t="s">
        <v>148</v>
      </c>
      <c r="AU265" s="245" t="s">
        <v>86</v>
      </c>
      <c r="AV265" s="13" t="s">
        <v>84</v>
      </c>
      <c r="AW265" s="13" t="s">
        <v>32</v>
      </c>
      <c r="AX265" s="13" t="s">
        <v>76</v>
      </c>
      <c r="AY265" s="245" t="s">
        <v>127</v>
      </c>
    </row>
    <row r="266" s="14" customFormat="1">
      <c r="A266" s="14"/>
      <c r="B266" s="246"/>
      <c r="C266" s="247"/>
      <c r="D266" s="231" t="s">
        <v>148</v>
      </c>
      <c r="E266" s="248" t="s">
        <v>1</v>
      </c>
      <c r="F266" s="249" t="s">
        <v>349</v>
      </c>
      <c r="G266" s="247"/>
      <c r="H266" s="250">
        <v>535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6" t="s">
        <v>148</v>
      </c>
      <c r="AU266" s="256" t="s">
        <v>86</v>
      </c>
      <c r="AV266" s="14" t="s">
        <v>86</v>
      </c>
      <c r="AW266" s="14" t="s">
        <v>32</v>
      </c>
      <c r="AX266" s="14" t="s">
        <v>84</v>
      </c>
      <c r="AY266" s="256" t="s">
        <v>127</v>
      </c>
    </row>
    <row r="267" s="2" customFormat="1" ht="21.75" customHeight="1">
      <c r="A267" s="38"/>
      <c r="B267" s="39"/>
      <c r="C267" s="218" t="s">
        <v>362</v>
      </c>
      <c r="D267" s="218" t="s">
        <v>129</v>
      </c>
      <c r="E267" s="219" t="s">
        <v>363</v>
      </c>
      <c r="F267" s="220" t="s">
        <v>364</v>
      </c>
      <c r="G267" s="221" t="s">
        <v>140</v>
      </c>
      <c r="H267" s="222">
        <v>535</v>
      </c>
      <c r="I267" s="223"/>
      <c r="J267" s="224">
        <f>ROUND(I267*H267,2)</f>
        <v>0</v>
      </c>
      <c r="K267" s="220" t="s">
        <v>133</v>
      </c>
      <c r="L267" s="44"/>
      <c r="M267" s="225" t="s">
        <v>1</v>
      </c>
      <c r="N267" s="226" t="s">
        <v>41</v>
      </c>
      <c r="O267" s="91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134</v>
      </c>
      <c r="AT267" s="229" t="s">
        <v>129</v>
      </c>
      <c r="AU267" s="229" t="s">
        <v>86</v>
      </c>
      <c r="AY267" s="17" t="s">
        <v>127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84</v>
      </c>
      <c r="BK267" s="230">
        <f>ROUND(I267*H267,2)</f>
        <v>0</v>
      </c>
      <c r="BL267" s="17" t="s">
        <v>134</v>
      </c>
      <c r="BM267" s="229" t="s">
        <v>365</v>
      </c>
    </row>
    <row r="268" s="2" customFormat="1">
      <c r="A268" s="38"/>
      <c r="B268" s="39"/>
      <c r="C268" s="40"/>
      <c r="D268" s="231" t="s">
        <v>136</v>
      </c>
      <c r="E268" s="40"/>
      <c r="F268" s="232" t="s">
        <v>366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136</v>
      </c>
      <c r="AU268" s="17" t="s">
        <v>86</v>
      </c>
    </row>
    <row r="269" s="2" customFormat="1" ht="33" customHeight="1">
      <c r="A269" s="38"/>
      <c r="B269" s="39"/>
      <c r="C269" s="218" t="s">
        <v>367</v>
      </c>
      <c r="D269" s="218" t="s">
        <v>129</v>
      </c>
      <c r="E269" s="219" t="s">
        <v>368</v>
      </c>
      <c r="F269" s="220" t="s">
        <v>369</v>
      </c>
      <c r="G269" s="221" t="s">
        <v>140</v>
      </c>
      <c r="H269" s="222">
        <v>535</v>
      </c>
      <c r="I269" s="223"/>
      <c r="J269" s="224">
        <f>ROUND(I269*H269,2)</f>
        <v>0</v>
      </c>
      <c r="K269" s="220" t="s">
        <v>133</v>
      </c>
      <c r="L269" s="44"/>
      <c r="M269" s="225" t="s">
        <v>1</v>
      </c>
      <c r="N269" s="226" t="s">
        <v>41</v>
      </c>
      <c r="O269" s="91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134</v>
      </c>
      <c r="AT269" s="229" t="s">
        <v>129</v>
      </c>
      <c r="AU269" s="229" t="s">
        <v>86</v>
      </c>
      <c r="AY269" s="17" t="s">
        <v>127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84</v>
      </c>
      <c r="BK269" s="230">
        <f>ROUND(I269*H269,2)</f>
        <v>0</v>
      </c>
      <c r="BL269" s="17" t="s">
        <v>134</v>
      </c>
      <c r="BM269" s="229" t="s">
        <v>370</v>
      </c>
    </row>
    <row r="270" s="2" customFormat="1">
      <c r="A270" s="38"/>
      <c r="B270" s="39"/>
      <c r="C270" s="40"/>
      <c r="D270" s="231" t="s">
        <v>136</v>
      </c>
      <c r="E270" s="40"/>
      <c r="F270" s="232" t="s">
        <v>371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136</v>
      </c>
      <c r="AU270" s="17" t="s">
        <v>86</v>
      </c>
    </row>
    <row r="271" s="2" customFormat="1" ht="33" customHeight="1">
      <c r="A271" s="38"/>
      <c r="B271" s="39"/>
      <c r="C271" s="218" t="s">
        <v>372</v>
      </c>
      <c r="D271" s="218" t="s">
        <v>129</v>
      </c>
      <c r="E271" s="219" t="s">
        <v>373</v>
      </c>
      <c r="F271" s="220" t="s">
        <v>374</v>
      </c>
      <c r="G271" s="221" t="s">
        <v>140</v>
      </c>
      <c r="H271" s="222">
        <v>154.5</v>
      </c>
      <c r="I271" s="223"/>
      <c r="J271" s="224">
        <f>ROUND(I271*H271,2)</f>
        <v>0</v>
      </c>
      <c r="K271" s="220" t="s">
        <v>133</v>
      </c>
      <c r="L271" s="44"/>
      <c r="M271" s="225" t="s">
        <v>1</v>
      </c>
      <c r="N271" s="226" t="s">
        <v>41</v>
      </c>
      <c r="O271" s="91"/>
      <c r="P271" s="227">
        <f>O271*H271</f>
        <v>0</v>
      </c>
      <c r="Q271" s="227">
        <v>0.089219999999999994</v>
      </c>
      <c r="R271" s="227">
        <f>Q271*H271</f>
        <v>13.78449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134</v>
      </c>
      <c r="AT271" s="229" t="s">
        <v>129</v>
      </c>
      <c r="AU271" s="229" t="s">
        <v>86</v>
      </c>
      <c r="AY271" s="17" t="s">
        <v>127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84</v>
      </c>
      <c r="BK271" s="230">
        <f>ROUND(I271*H271,2)</f>
        <v>0</v>
      </c>
      <c r="BL271" s="17" t="s">
        <v>134</v>
      </c>
      <c r="BM271" s="229" t="s">
        <v>375</v>
      </c>
    </row>
    <row r="272" s="2" customFormat="1">
      <c r="A272" s="38"/>
      <c r="B272" s="39"/>
      <c r="C272" s="40"/>
      <c r="D272" s="231" t="s">
        <v>136</v>
      </c>
      <c r="E272" s="40"/>
      <c r="F272" s="232" t="s">
        <v>376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136</v>
      </c>
      <c r="AU272" s="17" t="s">
        <v>86</v>
      </c>
    </row>
    <row r="273" s="13" customFormat="1">
      <c r="A273" s="13"/>
      <c r="B273" s="236"/>
      <c r="C273" s="237"/>
      <c r="D273" s="231" t="s">
        <v>148</v>
      </c>
      <c r="E273" s="238" t="s">
        <v>1</v>
      </c>
      <c r="F273" s="239" t="s">
        <v>377</v>
      </c>
      <c r="G273" s="237"/>
      <c r="H273" s="238" t="s">
        <v>1</v>
      </c>
      <c r="I273" s="240"/>
      <c r="J273" s="237"/>
      <c r="K273" s="237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148</v>
      </c>
      <c r="AU273" s="245" t="s">
        <v>86</v>
      </c>
      <c r="AV273" s="13" t="s">
        <v>84</v>
      </c>
      <c r="AW273" s="13" t="s">
        <v>32</v>
      </c>
      <c r="AX273" s="13" t="s">
        <v>76</v>
      </c>
      <c r="AY273" s="245" t="s">
        <v>127</v>
      </c>
    </row>
    <row r="274" s="14" customFormat="1">
      <c r="A274" s="14"/>
      <c r="B274" s="246"/>
      <c r="C274" s="247"/>
      <c r="D274" s="231" t="s">
        <v>148</v>
      </c>
      <c r="E274" s="248" t="s">
        <v>1</v>
      </c>
      <c r="F274" s="249" t="s">
        <v>378</v>
      </c>
      <c r="G274" s="247"/>
      <c r="H274" s="250">
        <v>150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6" t="s">
        <v>148</v>
      </c>
      <c r="AU274" s="256" t="s">
        <v>86</v>
      </c>
      <c r="AV274" s="14" t="s">
        <v>86</v>
      </c>
      <c r="AW274" s="14" t="s">
        <v>32</v>
      </c>
      <c r="AX274" s="14" t="s">
        <v>76</v>
      </c>
      <c r="AY274" s="256" t="s">
        <v>127</v>
      </c>
    </row>
    <row r="275" s="13" customFormat="1">
      <c r="A275" s="13"/>
      <c r="B275" s="236"/>
      <c r="C275" s="237"/>
      <c r="D275" s="231" t="s">
        <v>148</v>
      </c>
      <c r="E275" s="238" t="s">
        <v>1</v>
      </c>
      <c r="F275" s="239" t="s">
        <v>379</v>
      </c>
      <c r="G275" s="237"/>
      <c r="H275" s="238" t="s">
        <v>1</v>
      </c>
      <c r="I275" s="240"/>
      <c r="J275" s="237"/>
      <c r="K275" s="237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148</v>
      </c>
      <c r="AU275" s="245" t="s">
        <v>86</v>
      </c>
      <c r="AV275" s="13" t="s">
        <v>84</v>
      </c>
      <c r="AW275" s="13" t="s">
        <v>32</v>
      </c>
      <c r="AX275" s="13" t="s">
        <v>76</v>
      </c>
      <c r="AY275" s="245" t="s">
        <v>127</v>
      </c>
    </row>
    <row r="276" s="14" customFormat="1">
      <c r="A276" s="14"/>
      <c r="B276" s="246"/>
      <c r="C276" s="247"/>
      <c r="D276" s="231" t="s">
        <v>148</v>
      </c>
      <c r="E276" s="248" t="s">
        <v>1</v>
      </c>
      <c r="F276" s="249" t="s">
        <v>380</v>
      </c>
      <c r="G276" s="247"/>
      <c r="H276" s="250">
        <v>4.5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6" t="s">
        <v>148</v>
      </c>
      <c r="AU276" s="256" t="s">
        <v>86</v>
      </c>
      <c r="AV276" s="14" t="s">
        <v>86</v>
      </c>
      <c r="AW276" s="14" t="s">
        <v>32</v>
      </c>
      <c r="AX276" s="14" t="s">
        <v>76</v>
      </c>
      <c r="AY276" s="256" t="s">
        <v>127</v>
      </c>
    </row>
    <row r="277" s="15" customFormat="1">
      <c r="A277" s="15"/>
      <c r="B277" s="257"/>
      <c r="C277" s="258"/>
      <c r="D277" s="231" t="s">
        <v>148</v>
      </c>
      <c r="E277" s="259" t="s">
        <v>1</v>
      </c>
      <c r="F277" s="260" t="s">
        <v>166</v>
      </c>
      <c r="G277" s="258"/>
      <c r="H277" s="261">
        <v>154.5</v>
      </c>
      <c r="I277" s="262"/>
      <c r="J277" s="258"/>
      <c r="K277" s="258"/>
      <c r="L277" s="263"/>
      <c r="M277" s="264"/>
      <c r="N277" s="265"/>
      <c r="O277" s="265"/>
      <c r="P277" s="265"/>
      <c r="Q277" s="265"/>
      <c r="R277" s="265"/>
      <c r="S277" s="265"/>
      <c r="T277" s="266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7" t="s">
        <v>148</v>
      </c>
      <c r="AU277" s="267" t="s">
        <v>86</v>
      </c>
      <c r="AV277" s="15" t="s">
        <v>134</v>
      </c>
      <c r="AW277" s="15" t="s">
        <v>32</v>
      </c>
      <c r="AX277" s="15" t="s">
        <v>84</v>
      </c>
      <c r="AY277" s="267" t="s">
        <v>127</v>
      </c>
    </row>
    <row r="278" s="2" customFormat="1" ht="21.75" customHeight="1">
      <c r="A278" s="38"/>
      <c r="B278" s="39"/>
      <c r="C278" s="268" t="s">
        <v>381</v>
      </c>
      <c r="D278" s="268" t="s">
        <v>258</v>
      </c>
      <c r="E278" s="269" t="s">
        <v>382</v>
      </c>
      <c r="F278" s="270" t="s">
        <v>383</v>
      </c>
      <c r="G278" s="271" t="s">
        <v>140</v>
      </c>
      <c r="H278" s="272">
        <v>154.5</v>
      </c>
      <c r="I278" s="273"/>
      <c r="J278" s="274">
        <f>ROUND(I278*H278,2)</f>
        <v>0</v>
      </c>
      <c r="K278" s="270" t="s">
        <v>133</v>
      </c>
      <c r="L278" s="275"/>
      <c r="M278" s="276" t="s">
        <v>1</v>
      </c>
      <c r="N278" s="277" t="s">
        <v>41</v>
      </c>
      <c r="O278" s="91"/>
      <c r="P278" s="227">
        <f>O278*H278</f>
        <v>0</v>
      </c>
      <c r="Q278" s="227">
        <v>0.13100000000000001</v>
      </c>
      <c r="R278" s="227">
        <f>Q278*H278</f>
        <v>20.2395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180</v>
      </c>
      <c r="AT278" s="229" t="s">
        <v>258</v>
      </c>
      <c r="AU278" s="229" t="s">
        <v>86</v>
      </c>
      <c r="AY278" s="17" t="s">
        <v>127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84</v>
      </c>
      <c r="BK278" s="230">
        <f>ROUND(I278*H278,2)</f>
        <v>0</v>
      </c>
      <c r="BL278" s="17" t="s">
        <v>134</v>
      </c>
      <c r="BM278" s="229" t="s">
        <v>384</v>
      </c>
    </row>
    <row r="279" s="2" customFormat="1">
      <c r="A279" s="38"/>
      <c r="B279" s="39"/>
      <c r="C279" s="40"/>
      <c r="D279" s="231" t="s">
        <v>136</v>
      </c>
      <c r="E279" s="40"/>
      <c r="F279" s="232" t="s">
        <v>383</v>
      </c>
      <c r="G279" s="40"/>
      <c r="H279" s="40"/>
      <c r="I279" s="233"/>
      <c r="J279" s="40"/>
      <c r="K279" s="40"/>
      <c r="L279" s="44"/>
      <c r="M279" s="234"/>
      <c r="N279" s="23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136</v>
      </c>
      <c r="AU279" s="17" t="s">
        <v>86</v>
      </c>
    </row>
    <row r="280" s="14" customFormat="1">
      <c r="A280" s="14"/>
      <c r="B280" s="246"/>
      <c r="C280" s="247"/>
      <c r="D280" s="231" t="s">
        <v>148</v>
      </c>
      <c r="E280" s="247"/>
      <c r="F280" s="249" t="s">
        <v>385</v>
      </c>
      <c r="G280" s="247"/>
      <c r="H280" s="250">
        <v>154.5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6" t="s">
        <v>148</v>
      </c>
      <c r="AU280" s="256" t="s">
        <v>86</v>
      </c>
      <c r="AV280" s="14" t="s">
        <v>86</v>
      </c>
      <c r="AW280" s="14" t="s">
        <v>4</v>
      </c>
      <c r="AX280" s="14" t="s">
        <v>84</v>
      </c>
      <c r="AY280" s="256" t="s">
        <v>127</v>
      </c>
    </row>
    <row r="281" s="2" customFormat="1" ht="37.8" customHeight="1">
      <c r="A281" s="38"/>
      <c r="B281" s="39"/>
      <c r="C281" s="218" t="s">
        <v>386</v>
      </c>
      <c r="D281" s="218" t="s">
        <v>129</v>
      </c>
      <c r="E281" s="219" t="s">
        <v>387</v>
      </c>
      <c r="F281" s="220" t="s">
        <v>388</v>
      </c>
      <c r="G281" s="221" t="s">
        <v>140</v>
      </c>
      <c r="H281" s="222">
        <v>4.5</v>
      </c>
      <c r="I281" s="223"/>
      <c r="J281" s="224">
        <f>ROUND(I281*H281,2)</f>
        <v>0</v>
      </c>
      <c r="K281" s="220" t="s">
        <v>133</v>
      </c>
      <c r="L281" s="44"/>
      <c r="M281" s="225" t="s">
        <v>1</v>
      </c>
      <c r="N281" s="226" t="s">
        <v>41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134</v>
      </c>
      <c r="AT281" s="229" t="s">
        <v>129</v>
      </c>
      <c r="AU281" s="229" t="s">
        <v>86</v>
      </c>
      <c r="AY281" s="17" t="s">
        <v>127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84</v>
      </c>
      <c r="BK281" s="230">
        <f>ROUND(I281*H281,2)</f>
        <v>0</v>
      </c>
      <c r="BL281" s="17" t="s">
        <v>134</v>
      </c>
      <c r="BM281" s="229" t="s">
        <v>389</v>
      </c>
    </row>
    <row r="282" s="2" customFormat="1">
      <c r="A282" s="38"/>
      <c r="B282" s="39"/>
      <c r="C282" s="40"/>
      <c r="D282" s="231" t="s">
        <v>136</v>
      </c>
      <c r="E282" s="40"/>
      <c r="F282" s="232" t="s">
        <v>390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136</v>
      </c>
      <c r="AU282" s="17" t="s">
        <v>86</v>
      </c>
    </row>
    <row r="283" s="2" customFormat="1" ht="24.15" customHeight="1">
      <c r="A283" s="38"/>
      <c r="B283" s="39"/>
      <c r="C283" s="268" t="s">
        <v>391</v>
      </c>
      <c r="D283" s="268" t="s">
        <v>258</v>
      </c>
      <c r="E283" s="269" t="s">
        <v>392</v>
      </c>
      <c r="F283" s="270" t="s">
        <v>393</v>
      </c>
      <c r="G283" s="271" t="s">
        <v>140</v>
      </c>
      <c r="H283" s="272">
        <v>4.7249999999999996</v>
      </c>
      <c r="I283" s="273"/>
      <c r="J283" s="274">
        <f>ROUND(I283*H283,2)</f>
        <v>0</v>
      </c>
      <c r="K283" s="270" t="s">
        <v>133</v>
      </c>
      <c r="L283" s="275"/>
      <c r="M283" s="276" t="s">
        <v>1</v>
      </c>
      <c r="N283" s="277" t="s">
        <v>41</v>
      </c>
      <c r="O283" s="91"/>
      <c r="P283" s="227">
        <f>O283*H283</f>
        <v>0</v>
      </c>
      <c r="Q283" s="227">
        <v>0.13100000000000001</v>
      </c>
      <c r="R283" s="227">
        <f>Q283*H283</f>
        <v>0.61897499999999994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180</v>
      </c>
      <c r="AT283" s="229" t="s">
        <v>258</v>
      </c>
      <c r="AU283" s="229" t="s">
        <v>86</v>
      </c>
      <c r="AY283" s="17" t="s">
        <v>127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84</v>
      </c>
      <c r="BK283" s="230">
        <f>ROUND(I283*H283,2)</f>
        <v>0</v>
      </c>
      <c r="BL283" s="17" t="s">
        <v>134</v>
      </c>
      <c r="BM283" s="229" t="s">
        <v>394</v>
      </c>
    </row>
    <row r="284" s="2" customFormat="1">
      <c r="A284" s="38"/>
      <c r="B284" s="39"/>
      <c r="C284" s="40"/>
      <c r="D284" s="231" t="s">
        <v>136</v>
      </c>
      <c r="E284" s="40"/>
      <c r="F284" s="232" t="s">
        <v>395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136</v>
      </c>
      <c r="AU284" s="17" t="s">
        <v>86</v>
      </c>
    </row>
    <row r="285" s="14" customFormat="1">
      <c r="A285" s="14"/>
      <c r="B285" s="246"/>
      <c r="C285" s="247"/>
      <c r="D285" s="231" t="s">
        <v>148</v>
      </c>
      <c r="E285" s="247"/>
      <c r="F285" s="249" t="s">
        <v>396</v>
      </c>
      <c r="G285" s="247"/>
      <c r="H285" s="250">
        <v>4.7249999999999996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6" t="s">
        <v>148</v>
      </c>
      <c r="AU285" s="256" t="s">
        <v>86</v>
      </c>
      <c r="AV285" s="14" t="s">
        <v>86</v>
      </c>
      <c r="AW285" s="14" t="s">
        <v>4</v>
      </c>
      <c r="AX285" s="14" t="s">
        <v>84</v>
      </c>
      <c r="AY285" s="256" t="s">
        <v>127</v>
      </c>
    </row>
    <row r="286" s="2" customFormat="1" ht="33" customHeight="1">
      <c r="A286" s="38"/>
      <c r="B286" s="39"/>
      <c r="C286" s="218" t="s">
        <v>397</v>
      </c>
      <c r="D286" s="218" t="s">
        <v>129</v>
      </c>
      <c r="E286" s="219" t="s">
        <v>398</v>
      </c>
      <c r="F286" s="220" t="s">
        <v>399</v>
      </c>
      <c r="G286" s="221" t="s">
        <v>140</v>
      </c>
      <c r="H286" s="222">
        <v>68</v>
      </c>
      <c r="I286" s="223"/>
      <c r="J286" s="224">
        <f>ROUND(I286*H286,2)</f>
        <v>0</v>
      </c>
      <c r="K286" s="220" t="s">
        <v>133</v>
      </c>
      <c r="L286" s="44"/>
      <c r="M286" s="225" t="s">
        <v>1</v>
      </c>
      <c r="N286" s="226" t="s">
        <v>41</v>
      </c>
      <c r="O286" s="91"/>
      <c r="P286" s="227">
        <f>O286*H286</f>
        <v>0</v>
      </c>
      <c r="Q286" s="227">
        <v>0.11162</v>
      </c>
      <c r="R286" s="227">
        <f>Q286*H286</f>
        <v>7.59016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134</v>
      </c>
      <c r="AT286" s="229" t="s">
        <v>129</v>
      </c>
      <c r="AU286" s="229" t="s">
        <v>86</v>
      </c>
      <c r="AY286" s="17" t="s">
        <v>127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84</v>
      </c>
      <c r="BK286" s="230">
        <f>ROUND(I286*H286,2)</f>
        <v>0</v>
      </c>
      <c r="BL286" s="17" t="s">
        <v>134</v>
      </c>
      <c r="BM286" s="229" t="s">
        <v>400</v>
      </c>
    </row>
    <row r="287" s="2" customFormat="1">
      <c r="A287" s="38"/>
      <c r="B287" s="39"/>
      <c r="C287" s="40"/>
      <c r="D287" s="231" t="s">
        <v>136</v>
      </c>
      <c r="E287" s="40"/>
      <c r="F287" s="232" t="s">
        <v>401</v>
      </c>
      <c r="G287" s="40"/>
      <c r="H287" s="40"/>
      <c r="I287" s="233"/>
      <c r="J287" s="40"/>
      <c r="K287" s="40"/>
      <c r="L287" s="44"/>
      <c r="M287" s="234"/>
      <c r="N287" s="235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136</v>
      </c>
      <c r="AU287" s="17" t="s">
        <v>86</v>
      </c>
    </row>
    <row r="288" s="13" customFormat="1">
      <c r="A288" s="13"/>
      <c r="B288" s="236"/>
      <c r="C288" s="237"/>
      <c r="D288" s="231" t="s">
        <v>148</v>
      </c>
      <c r="E288" s="238" t="s">
        <v>1</v>
      </c>
      <c r="F288" s="239" t="s">
        <v>162</v>
      </c>
      <c r="G288" s="237"/>
      <c r="H288" s="238" t="s">
        <v>1</v>
      </c>
      <c r="I288" s="240"/>
      <c r="J288" s="237"/>
      <c r="K288" s="237"/>
      <c r="L288" s="241"/>
      <c r="M288" s="242"/>
      <c r="N288" s="243"/>
      <c r="O288" s="243"/>
      <c r="P288" s="243"/>
      <c r="Q288" s="243"/>
      <c r="R288" s="243"/>
      <c r="S288" s="243"/>
      <c r="T288" s="24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5" t="s">
        <v>148</v>
      </c>
      <c r="AU288" s="245" t="s">
        <v>86</v>
      </c>
      <c r="AV288" s="13" t="s">
        <v>84</v>
      </c>
      <c r="AW288" s="13" t="s">
        <v>32</v>
      </c>
      <c r="AX288" s="13" t="s">
        <v>76</v>
      </c>
      <c r="AY288" s="245" t="s">
        <v>127</v>
      </c>
    </row>
    <row r="289" s="14" customFormat="1">
      <c r="A289" s="14"/>
      <c r="B289" s="246"/>
      <c r="C289" s="247"/>
      <c r="D289" s="231" t="s">
        <v>148</v>
      </c>
      <c r="E289" s="248" t="s">
        <v>1</v>
      </c>
      <c r="F289" s="249" t="s">
        <v>331</v>
      </c>
      <c r="G289" s="247"/>
      <c r="H289" s="250">
        <v>68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6" t="s">
        <v>148</v>
      </c>
      <c r="AU289" s="256" t="s">
        <v>86</v>
      </c>
      <c r="AV289" s="14" t="s">
        <v>86</v>
      </c>
      <c r="AW289" s="14" t="s">
        <v>32</v>
      </c>
      <c r="AX289" s="14" t="s">
        <v>84</v>
      </c>
      <c r="AY289" s="256" t="s">
        <v>127</v>
      </c>
    </row>
    <row r="290" s="2" customFormat="1" ht="24.15" customHeight="1">
      <c r="A290" s="38"/>
      <c r="B290" s="39"/>
      <c r="C290" s="268" t="s">
        <v>402</v>
      </c>
      <c r="D290" s="268" t="s">
        <v>258</v>
      </c>
      <c r="E290" s="269" t="s">
        <v>403</v>
      </c>
      <c r="F290" s="270" t="s">
        <v>404</v>
      </c>
      <c r="G290" s="271" t="s">
        <v>140</v>
      </c>
      <c r="H290" s="272">
        <v>54.590000000000003</v>
      </c>
      <c r="I290" s="273"/>
      <c r="J290" s="274">
        <f>ROUND(I290*H290,2)</f>
        <v>0</v>
      </c>
      <c r="K290" s="270" t="s">
        <v>133</v>
      </c>
      <c r="L290" s="275"/>
      <c r="M290" s="276" t="s">
        <v>1</v>
      </c>
      <c r="N290" s="277" t="s">
        <v>41</v>
      </c>
      <c r="O290" s="91"/>
      <c r="P290" s="227">
        <f>O290*H290</f>
        <v>0</v>
      </c>
      <c r="Q290" s="227">
        <v>0.17599999999999999</v>
      </c>
      <c r="R290" s="227">
        <f>Q290*H290</f>
        <v>9.6078399999999995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180</v>
      </c>
      <c r="AT290" s="229" t="s">
        <v>258</v>
      </c>
      <c r="AU290" s="229" t="s">
        <v>86</v>
      </c>
      <c r="AY290" s="17" t="s">
        <v>127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84</v>
      </c>
      <c r="BK290" s="230">
        <f>ROUND(I290*H290,2)</f>
        <v>0</v>
      </c>
      <c r="BL290" s="17" t="s">
        <v>134</v>
      </c>
      <c r="BM290" s="229" t="s">
        <v>405</v>
      </c>
    </row>
    <row r="291" s="2" customFormat="1">
      <c r="A291" s="38"/>
      <c r="B291" s="39"/>
      <c r="C291" s="40"/>
      <c r="D291" s="231" t="s">
        <v>136</v>
      </c>
      <c r="E291" s="40"/>
      <c r="F291" s="232" t="s">
        <v>406</v>
      </c>
      <c r="G291" s="40"/>
      <c r="H291" s="40"/>
      <c r="I291" s="233"/>
      <c r="J291" s="40"/>
      <c r="K291" s="40"/>
      <c r="L291" s="44"/>
      <c r="M291" s="234"/>
      <c r="N291" s="235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136</v>
      </c>
      <c r="AU291" s="17" t="s">
        <v>86</v>
      </c>
    </row>
    <row r="292" s="14" customFormat="1">
      <c r="A292" s="14"/>
      <c r="B292" s="246"/>
      <c r="C292" s="247"/>
      <c r="D292" s="231" t="s">
        <v>148</v>
      </c>
      <c r="E292" s="247"/>
      <c r="F292" s="249" t="s">
        <v>407</v>
      </c>
      <c r="G292" s="247"/>
      <c r="H292" s="250">
        <v>54.590000000000003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6" t="s">
        <v>148</v>
      </c>
      <c r="AU292" s="256" t="s">
        <v>86</v>
      </c>
      <c r="AV292" s="14" t="s">
        <v>86</v>
      </c>
      <c r="AW292" s="14" t="s">
        <v>4</v>
      </c>
      <c r="AX292" s="14" t="s">
        <v>84</v>
      </c>
      <c r="AY292" s="256" t="s">
        <v>127</v>
      </c>
    </row>
    <row r="293" s="2" customFormat="1" ht="24.15" customHeight="1">
      <c r="A293" s="38"/>
      <c r="B293" s="39"/>
      <c r="C293" s="268" t="s">
        <v>408</v>
      </c>
      <c r="D293" s="268" t="s">
        <v>258</v>
      </c>
      <c r="E293" s="269" t="s">
        <v>409</v>
      </c>
      <c r="F293" s="270" t="s">
        <v>410</v>
      </c>
      <c r="G293" s="271" t="s">
        <v>140</v>
      </c>
      <c r="H293" s="272">
        <v>15.75</v>
      </c>
      <c r="I293" s="273"/>
      <c r="J293" s="274">
        <f>ROUND(I293*H293,2)</f>
        <v>0</v>
      </c>
      <c r="K293" s="270" t="s">
        <v>133</v>
      </c>
      <c r="L293" s="275"/>
      <c r="M293" s="276" t="s">
        <v>1</v>
      </c>
      <c r="N293" s="277" t="s">
        <v>41</v>
      </c>
      <c r="O293" s="91"/>
      <c r="P293" s="227">
        <f>O293*H293</f>
        <v>0</v>
      </c>
      <c r="Q293" s="227">
        <v>0.17499999999999999</v>
      </c>
      <c r="R293" s="227">
        <f>Q293*H293</f>
        <v>2.7562499999999996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180</v>
      </c>
      <c r="AT293" s="229" t="s">
        <v>258</v>
      </c>
      <c r="AU293" s="229" t="s">
        <v>86</v>
      </c>
      <c r="AY293" s="17" t="s">
        <v>127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84</v>
      </c>
      <c r="BK293" s="230">
        <f>ROUND(I293*H293,2)</f>
        <v>0</v>
      </c>
      <c r="BL293" s="17" t="s">
        <v>134</v>
      </c>
      <c r="BM293" s="229" t="s">
        <v>411</v>
      </c>
    </row>
    <row r="294" s="2" customFormat="1">
      <c r="A294" s="38"/>
      <c r="B294" s="39"/>
      <c r="C294" s="40"/>
      <c r="D294" s="231" t="s">
        <v>136</v>
      </c>
      <c r="E294" s="40"/>
      <c r="F294" s="232" t="s">
        <v>412</v>
      </c>
      <c r="G294" s="40"/>
      <c r="H294" s="40"/>
      <c r="I294" s="233"/>
      <c r="J294" s="40"/>
      <c r="K294" s="40"/>
      <c r="L294" s="44"/>
      <c r="M294" s="234"/>
      <c r="N294" s="23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136</v>
      </c>
      <c r="AU294" s="17" t="s">
        <v>86</v>
      </c>
    </row>
    <row r="295" s="14" customFormat="1">
      <c r="A295" s="14"/>
      <c r="B295" s="246"/>
      <c r="C295" s="247"/>
      <c r="D295" s="231" t="s">
        <v>148</v>
      </c>
      <c r="E295" s="247"/>
      <c r="F295" s="249" t="s">
        <v>413</v>
      </c>
      <c r="G295" s="247"/>
      <c r="H295" s="250">
        <v>15.75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6" t="s">
        <v>148</v>
      </c>
      <c r="AU295" s="256" t="s">
        <v>86</v>
      </c>
      <c r="AV295" s="14" t="s">
        <v>86</v>
      </c>
      <c r="AW295" s="14" t="s">
        <v>4</v>
      </c>
      <c r="AX295" s="14" t="s">
        <v>84</v>
      </c>
      <c r="AY295" s="256" t="s">
        <v>127</v>
      </c>
    </row>
    <row r="296" s="12" customFormat="1" ht="22.8" customHeight="1">
      <c r="A296" s="12"/>
      <c r="B296" s="202"/>
      <c r="C296" s="203"/>
      <c r="D296" s="204" t="s">
        <v>75</v>
      </c>
      <c r="E296" s="216" t="s">
        <v>180</v>
      </c>
      <c r="F296" s="216" t="s">
        <v>414</v>
      </c>
      <c r="G296" s="203"/>
      <c r="H296" s="203"/>
      <c r="I296" s="206"/>
      <c r="J296" s="217">
        <f>BK296</f>
        <v>0</v>
      </c>
      <c r="K296" s="203"/>
      <c r="L296" s="208"/>
      <c r="M296" s="209"/>
      <c r="N296" s="210"/>
      <c r="O296" s="210"/>
      <c r="P296" s="211">
        <f>SUM(P297:P337)</f>
        <v>0</v>
      </c>
      <c r="Q296" s="210"/>
      <c r="R296" s="211">
        <f>SUM(R297:R337)</f>
        <v>5.6800800000000002</v>
      </c>
      <c r="S296" s="210"/>
      <c r="T296" s="212">
        <f>SUM(T297:T337)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3" t="s">
        <v>84</v>
      </c>
      <c r="AT296" s="214" t="s">
        <v>75</v>
      </c>
      <c r="AU296" s="214" t="s">
        <v>84</v>
      </c>
      <c r="AY296" s="213" t="s">
        <v>127</v>
      </c>
      <c r="BK296" s="215">
        <f>SUM(BK297:BK337)</f>
        <v>0</v>
      </c>
    </row>
    <row r="297" s="2" customFormat="1" ht="24.15" customHeight="1">
      <c r="A297" s="38"/>
      <c r="B297" s="39"/>
      <c r="C297" s="218" t="s">
        <v>415</v>
      </c>
      <c r="D297" s="218" t="s">
        <v>129</v>
      </c>
      <c r="E297" s="219" t="s">
        <v>416</v>
      </c>
      <c r="F297" s="220" t="s">
        <v>417</v>
      </c>
      <c r="G297" s="221" t="s">
        <v>176</v>
      </c>
      <c r="H297" s="222">
        <v>15</v>
      </c>
      <c r="I297" s="223"/>
      <c r="J297" s="224">
        <f>ROUND(I297*H297,2)</f>
        <v>0</v>
      </c>
      <c r="K297" s="220" t="s">
        <v>133</v>
      </c>
      <c r="L297" s="44"/>
      <c r="M297" s="225" t="s">
        <v>1</v>
      </c>
      <c r="N297" s="226" t="s">
        <v>41</v>
      </c>
      <c r="O297" s="91"/>
      <c r="P297" s="227">
        <f>O297*H297</f>
        <v>0</v>
      </c>
      <c r="Q297" s="227">
        <v>0.0044000000000000003</v>
      </c>
      <c r="R297" s="227">
        <f>Q297*H297</f>
        <v>0.066000000000000003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134</v>
      </c>
      <c r="AT297" s="229" t="s">
        <v>129</v>
      </c>
      <c r="AU297" s="229" t="s">
        <v>86</v>
      </c>
      <c r="AY297" s="17" t="s">
        <v>127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84</v>
      </c>
      <c r="BK297" s="230">
        <f>ROUND(I297*H297,2)</f>
        <v>0</v>
      </c>
      <c r="BL297" s="17" t="s">
        <v>134</v>
      </c>
      <c r="BM297" s="229" t="s">
        <v>418</v>
      </c>
    </row>
    <row r="298" s="2" customFormat="1">
      <c r="A298" s="38"/>
      <c r="B298" s="39"/>
      <c r="C298" s="40"/>
      <c r="D298" s="231" t="s">
        <v>136</v>
      </c>
      <c r="E298" s="40"/>
      <c r="F298" s="232" t="s">
        <v>419</v>
      </c>
      <c r="G298" s="40"/>
      <c r="H298" s="40"/>
      <c r="I298" s="233"/>
      <c r="J298" s="40"/>
      <c r="K298" s="40"/>
      <c r="L298" s="44"/>
      <c r="M298" s="234"/>
      <c r="N298" s="235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136</v>
      </c>
      <c r="AU298" s="17" t="s">
        <v>86</v>
      </c>
    </row>
    <row r="299" s="13" customFormat="1">
      <c r="A299" s="13"/>
      <c r="B299" s="236"/>
      <c r="C299" s="237"/>
      <c r="D299" s="231" t="s">
        <v>148</v>
      </c>
      <c r="E299" s="238" t="s">
        <v>1</v>
      </c>
      <c r="F299" s="239" t="s">
        <v>420</v>
      </c>
      <c r="G299" s="237"/>
      <c r="H299" s="238" t="s">
        <v>1</v>
      </c>
      <c r="I299" s="240"/>
      <c r="J299" s="237"/>
      <c r="K299" s="237"/>
      <c r="L299" s="241"/>
      <c r="M299" s="242"/>
      <c r="N299" s="243"/>
      <c r="O299" s="243"/>
      <c r="P299" s="243"/>
      <c r="Q299" s="243"/>
      <c r="R299" s="243"/>
      <c r="S299" s="243"/>
      <c r="T299" s="24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5" t="s">
        <v>148</v>
      </c>
      <c r="AU299" s="245" t="s">
        <v>86</v>
      </c>
      <c r="AV299" s="13" t="s">
        <v>84</v>
      </c>
      <c r="AW299" s="13" t="s">
        <v>32</v>
      </c>
      <c r="AX299" s="13" t="s">
        <v>76</v>
      </c>
      <c r="AY299" s="245" t="s">
        <v>127</v>
      </c>
    </row>
    <row r="300" s="14" customFormat="1">
      <c r="A300" s="14"/>
      <c r="B300" s="246"/>
      <c r="C300" s="247"/>
      <c r="D300" s="231" t="s">
        <v>148</v>
      </c>
      <c r="E300" s="248" t="s">
        <v>1</v>
      </c>
      <c r="F300" s="249" t="s">
        <v>421</v>
      </c>
      <c r="G300" s="247"/>
      <c r="H300" s="250">
        <v>13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6" t="s">
        <v>148</v>
      </c>
      <c r="AU300" s="256" t="s">
        <v>86</v>
      </c>
      <c r="AV300" s="14" t="s">
        <v>86</v>
      </c>
      <c r="AW300" s="14" t="s">
        <v>32</v>
      </c>
      <c r="AX300" s="14" t="s">
        <v>76</v>
      </c>
      <c r="AY300" s="256" t="s">
        <v>127</v>
      </c>
    </row>
    <row r="301" s="13" customFormat="1">
      <c r="A301" s="13"/>
      <c r="B301" s="236"/>
      <c r="C301" s="237"/>
      <c r="D301" s="231" t="s">
        <v>148</v>
      </c>
      <c r="E301" s="238" t="s">
        <v>1</v>
      </c>
      <c r="F301" s="239" t="s">
        <v>422</v>
      </c>
      <c r="G301" s="237"/>
      <c r="H301" s="238" t="s">
        <v>1</v>
      </c>
      <c r="I301" s="240"/>
      <c r="J301" s="237"/>
      <c r="K301" s="237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148</v>
      </c>
      <c r="AU301" s="245" t="s">
        <v>86</v>
      </c>
      <c r="AV301" s="13" t="s">
        <v>84</v>
      </c>
      <c r="AW301" s="13" t="s">
        <v>32</v>
      </c>
      <c r="AX301" s="13" t="s">
        <v>76</v>
      </c>
      <c r="AY301" s="245" t="s">
        <v>127</v>
      </c>
    </row>
    <row r="302" s="14" customFormat="1">
      <c r="A302" s="14"/>
      <c r="B302" s="246"/>
      <c r="C302" s="247"/>
      <c r="D302" s="231" t="s">
        <v>148</v>
      </c>
      <c r="E302" s="248" t="s">
        <v>1</v>
      </c>
      <c r="F302" s="249" t="s">
        <v>423</v>
      </c>
      <c r="G302" s="247"/>
      <c r="H302" s="250">
        <v>2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6" t="s">
        <v>148</v>
      </c>
      <c r="AU302" s="256" t="s">
        <v>86</v>
      </c>
      <c r="AV302" s="14" t="s">
        <v>86</v>
      </c>
      <c r="AW302" s="14" t="s">
        <v>32</v>
      </c>
      <c r="AX302" s="14" t="s">
        <v>76</v>
      </c>
      <c r="AY302" s="256" t="s">
        <v>127</v>
      </c>
    </row>
    <row r="303" s="15" customFormat="1">
      <c r="A303" s="15"/>
      <c r="B303" s="257"/>
      <c r="C303" s="258"/>
      <c r="D303" s="231" t="s">
        <v>148</v>
      </c>
      <c r="E303" s="259" t="s">
        <v>1</v>
      </c>
      <c r="F303" s="260" t="s">
        <v>166</v>
      </c>
      <c r="G303" s="258"/>
      <c r="H303" s="261">
        <v>15</v>
      </c>
      <c r="I303" s="262"/>
      <c r="J303" s="258"/>
      <c r="K303" s="258"/>
      <c r="L303" s="263"/>
      <c r="M303" s="264"/>
      <c r="N303" s="265"/>
      <c r="O303" s="265"/>
      <c r="P303" s="265"/>
      <c r="Q303" s="265"/>
      <c r="R303" s="265"/>
      <c r="S303" s="265"/>
      <c r="T303" s="266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7" t="s">
        <v>148</v>
      </c>
      <c r="AU303" s="267" t="s">
        <v>86</v>
      </c>
      <c r="AV303" s="15" t="s">
        <v>134</v>
      </c>
      <c r="AW303" s="15" t="s">
        <v>32</v>
      </c>
      <c r="AX303" s="15" t="s">
        <v>84</v>
      </c>
      <c r="AY303" s="267" t="s">
        <v>127</v>
      </c>
    </row>
    <row r="304" s="2" customFormat="1" ht="24.15" customHeight="1">
      <c r="A304" s="38"/>
      <c r="B304" s="39"/>
      <c r="C304" s="218" t="s">
        <v>424</v>
      </c>
      <c r="D304" s="218" t="s">
        <v>129</v>
      </c>
      <c r="E304" s="219" t="s">
        <v>425</v>
      </c>
      <c r="F304" s="220" t="s">
        <v>426</v>
      </c>
      <c r="G304" s="221" t="s">
        <v>132</v>
      </c>
      <c r="H304" s="222">
        <v>10</v>
      </c>
      <c r="I304" s="223"/>
      <c r="J304" s="224">
        <f>ROUND(I304*H304,2)</f>
        <v>0</v>
      </c>
      <c r="K304" s="220" t="s">
        <v>133</v>
      </c>
      <c r="L304" s="44"/>
      <c r="M304" s="225" t="s">
        <v>1</v>
      </c>
      <c r="N304" s="226" t="s">
        <v>41</v>
      </c>
      <c r="O304" s="91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134</v>
      </c>
      <c r="AT304" s="229" t="s">
        <v>129</v>
      </c>
      <c r="AU304" s="229" t="s">
        <v>86</v>
      </c>
      <c r="AY304" s="17" t="s">
        <v>127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84</v>
      </c>
      <c r="BK304" s="230">
        <f>ROUND(I304*H304,2)</f>
        <v>0</v>
      </c>
      <c r="BL304" s="17" t="s">
        <v>134</v>
      </c>
      <c r="BM304" s="229" t="s">
        <v>427</v>
      </c>
    </row>
    <row r="305" s="2" customFormat="1">
      <c r="A305" s="38"/>
      <c r="B305" s="39"/>
      <c r="C305" s="40"/>
      <c r="D305" s="231" t="s">
        <v>136</v>
      </c>
      <c r="E305" s="40"/>
      <c r="F305" s="232" t="s">
        <v>428</v>
      </c>
      <c r="G305" s="40"/>
      <c r="H305" s="40"/>
      <c r="I305" s="233"/>
      <c r="J305" s="40"/>
      <c r="K305" s="40"/>
      <c r="L305" s="44"/>
      <c r="M305" s="234"/>
      <c r="N305" s="235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136</v>
      </c>
      <c r="AU305" s="17" t="s">
        <v>86</v>
      </c>
    </row>
    <row r="306" s="13" customFormat="1">
      <c r="A306" s="13"/>
      <c r="B306" s="236"/>
      <c r="C306" s="237"/>
      <c r="D306" s="231" t="s">
        <v>148</v>
      </c>
      <c r="E306" s="238" t="s">
        <v>1</v>
      </c>
      <c r="F306" s="239" t="s">
        <v>429</v>
      </c>
      <c r="G306" s="237"/>
      <c r="H306" s="238" t="s">
        <v>1</v>
      </c>
      <c r="I306" s="240"/>
      <c r="J306" s="237"/>
      <c r="K306" s="237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148</v>
      </c>
      <c r="AU306" s="245" t="s">
        <v>86</v>
      </c>
      <c r="AV306" s="13" t="s">
        <v>84</v>
      </c>
      <c r="AW306" s="13" t="s">
        <v>32</v>
      </c>
      <c r="AX306" s="13" t="s">
        <v>76</v>
      </c>
      <c r="AY306" s="245" t="s">
        <v>127</v>
      </c>
    </row>
    <row r="307" s="14" customFormat="1">
      <c r="A307" s="14"/>
      <c r="B307" s="246"/>
      <c r="C307" s="247"/>
      <c r="D307" s="231" t="s">
        <v>148</v>
      </c>
      <c r="E307" s="248" t="s">
        <v>1</v>
      </c>
      <c r="F307" s="249" t="s">
        <v>430</v>
      </c>
      <c r="G307" s="247"/>
      <c r="H307" s="250">
        <v>10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6" t="s">
        <v>148</v>
      </c>
      <c r="AU307" s="256" t="s">
        <v>86</v>
      </c>
      <c r="AV307" s="14" t="s">
        <v>86</v>
      </c>
      <c r="AW307" s="14" t="s">
        <v>32</v>
      </c>
      <c r="AX307" s="14" t="s">
        <v>84</v>
      </c>
      <c r="AY307" s="256" t="s">
        <v>127</v>
      </c>
    </row>
    <row r="308" s="2" customFormat="1" ht="16.5" customHeight="1">
      <c r="A308" s="38"/>
      <c r="B308" s="39"/>
      <c r="C308" s="268" t="s">
        <v>431</v>
      </c>
      <c r="D308" s="268" t="s">
        <v>258</v>
      </c>
      <c r="E308" s="269" t="s">
        <v>432</v>
      </c>
      <c r="F308" s="270" t="s">
        <v>433</v>
      </c>
      <c r="G308" s="271" t="s">
        <v>132</v>
      </c>
      <c r="H308" s="272">
        <v>6</v>
      </c>
      <c r="I308" s="273"/>
      <c r="J308" s="274">
        <f>ROUND(I308*H308,2)</f>
        <v>0</v>
      </c>
      <c r="K308" s="270" t="s">
        <v>133</v>
      </c>
      <c r="L308" s="275"/>
      <c r="M308" s="276" t="s">
        <v>1</v>
      </c>
      <c r="N308" s="277" t="s">
        <v>41</v>
      </c>
      <c r="O308" s="91"/>
      <c r="P308" s="227">
        <f>O308*H308</f>
        <v>0</v>
      </c>
      <c r="Q308" s="227">
        <v>0.001</v>
      </c>
      <c r="R308" s="227">
        <f>Q308*H308</f>
        <v>0.0060000000000000001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180</v>
      </c>
      <c r="AT308" s="229" t="s">
        <v>258</v>
      </c>
      <c r="AU308" s="229" t="s">
        <v>86</v>
      </c>
      <c r="AY308" s="17" t="s">
        <v>127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84</v>
      </c>
      <c r="BK308" s="230">
        <f>ROUND(I308*H308,2)</f>
        <v>0</v>
      </c>
      <c r="BL308" s="17" t="s">
        <v>134</v>
      </c>
      <c r="BM308" s="229" t="s">
        <v>434</v>
      </c>
    </row>
    <row r="309" s="2" customFormat="1">
      <c r="A309" s="38"/>
      <c r="B309" s="39"/>
      <c r="C309" s="40"/>
      <c r="D309" s="231" t="s">
        <v>136</v>
      </c>
      <c r="E309" s="40"/>
      <c r="F309" s="232" t="s">
        <v>433</v>
      </c>
      <c r="G309" s="40"/>
      <c r="H309" s="40"/>
      <c r="I309" s="233"/>
      <c r="J309" s="40"/>
      <c r="K309" s="40"/>
      <c r="L309" s="44"/>
      <c r="M309" s="234"/>
      <c r="N309" s="235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136</v>
      </c>
      <c r="AU309" s="17" t="s">
        <v>86</v>
      </c>
    </row>
    <row r="310" s="2" customFormat="1" ht="16.5" customHeight="1">
      <c r="A310" s="38"/>
      <c r="B310" s="39"/>
      <c r="C310" s="268" t="s">
        <v>435</v>
      </c>
      <c r="D310" s="268" t="s">
        <v>258</v>
      </c>
      <c r="E310" s="269" t="s">
        <v>436</v>
      </c>
      <c r="F310" s="270" t="s">
        <v>437</v>
      </c>
      <c r="G310" s="271" t="s">
        <v>132</v>
      </c>
      <c r="H310" s="272">
        <v>4</v>
      </c>
      <c r="I310" s="273"/>
      <c r="J310" s="274">
        <f>ROUND(I310*H310,2)</f>
        <v>0</v>
      </c>
      <c r="K310" s="270" t="s">
        <v>133</v>
      </c>
      <c r="L310" s="275"/>
      <c r="M310" s="276" t="s">
        <v>1</v>
      </c>
      <c r="N310" s="277" t="s">
        <v>41</v>
      </c>
      <c r="O310" s="91"/>
      <c r="P310" s="227">
        <f>O310*H310</f>
        <v>0</v>
      </c>
      <c r="Q310" s="227">
        <v>0.0011999999999999999</v>
      </c>
      <c r="R310" s="227">
        <f>Q310*H310</f>
        <v>0.0047999999999999996</v>
      </c>
      <c r="S310" s="227">
        <v>0</v>
      </c>
      <c r="T310" s="22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180</v>
      </c>
      <c r="AT310" s="229" t="s">
        <v>258</v>
      </c>
      <c r="AU310" s="229" t="s">
        <v>86</v>
      </c>
      <c r="AY310" s="17" t="s">
        <v>127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84</v>
      </c>
      <c r="BK310" s="230">
        <f>ROUND(I310*H310,2)</f>
        <v>0</v>
      </c>
      <c r="BL310" s="17" t="s">
        <v>134</v>
      </c>
      <c r="BM310" s="229" t="s">
        <v>438</v>
      </c>
    </row>
    <row r="311" s="2" customFormat="1">
      <c r="A311" s="38"/>
      <c r="B311" s="39"/>
      <c r="C311" s="40"/>
      <c r="D311" s="231" t="s">
        <v>136</v>
      </c>
      <c r="E311" s="40"/>
      <c r="F311" s="232" t="s">
        <v>437</v>
      </c>
      <c r="G311" s="40"/>
      <c r="H311" s="40"/>
      <c r="I311" s="233"/>
      <c r="J311" s="40"/>
      <c r="K311" s="40"/>
      <c r="L311" s="44"/>
      <c r="M311" s="234"/>
      <c r="N311" s="235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136</v>
      </c>
      <c r="AU311" s="17" t="s">
        <v>86</v>
      </c>
    </row>
    <row r="312" s="2" customFormat="1" ht="24.15" customHeight="1">
      <c r="A312" s="38"/>
      <c r="B312" s="39"/>
      <c r="C312" s="218" t="s">
        <v>439</v>
      </c>
      <c r="D312" s="218" t="s">
        <v>129</v>
      </c>
      <c r="E312" s="219" t="s">
        <v>440</v>
      </c>
      <c r="F312" s="220" t="s">
        <v>441</v>
      </c>
      <c r="G312" s="221" t="s">
        <v>132</v>
      </c>
      <c r="H312" s="222">
        <v>6</v>
      </c>
      <c r="I312" s="223"/>
      <c r="J312" s="224">
        <f>ROUND(I312*H312,2)</f>
        <v>0</v>
      </c>
      <c r="K312" s="220" t="s">
        <v>133</v>
      </c>
      <c r="L312" s="44"/>
      <c r="M312" s="225" t="s">
        <v>1</v>
      </c>
      <c r="N312" s="226" t="s">
        <v>41</v>
      </c>
      <c r="O312" s="91"/>
      <c r="P312" s="227">
        <f>O312*H312</f>
        <v>0</v>
      </c>
      <c r="Q312" s="227">
        <v>0</v>
      </c>
      <c r="R312" s="227">
        <f>Q312*H312</f>
        <v>0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134</v>
      </c>
      <c r="AT312" s="229" t="s">
        <v>129</v>
      </c>
      <c r="AU312" s="229" t="s">
        <v>86</v>
      </c>
      <c r="AY312" s="17" t="s">
        <v>127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84</v>
      </c>
      <c r="BK312" s="230">
        <f>ROUND(I312*H312,2)</f>
        <v>0</v>
      </c>
      <c r="BL312" s="17" t="s">
        <v>134</v>
      </c>
      <c r="BM312" s="229" t="s">
        <v>442</v>
      </c>
    </row>
    <row r="313" s="2" customFormat="1">
      <c r="A313" s="38"/>
      <c r="B313" s="39"/>
      <c r="C313" s="40"/>
      <c r="D313" s="231" t="s">
        <v>136</v>
      </c>
      <c r="E313" s="40"/>
      <c r="F313" s="232" t="s">
        <v>443</v>
      </c>
      <c r="G313" s="40"/>
      <c r="H313" s="40"/>
      <c r="I313" s="233"/>
      <c r="J313" s="40"/>
      <c r="K313" s="40"/>
      <c r="L313" s="44"/>
      <c r="M313" s="234"/>
      <c r="N313" s="235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136</v>
      </c>
      <c r="AU313" s="17" t="s">
        <v>86</v>
      </c>
    </row>
    <row r="314" s="2" customFormat="1" ht="16.5" customHeight="1">
      <c r="A314" s="38"/>
      <c r="B314" s="39"/>
      <c r="C314" s="268" t="s">
        <v>444</v>
      </c>
      <c r="D314" s="268" t="s">
        <v>258</v>
      </c>
      <c r="E314" s="269" t="s">
        <v>445</v>
      </c>
      <c r="F314" s="270" t="s">
        <v>446</v>
      </c>
      <c r="G314" s="271" t="s">
        <v>132</v>
      </c>
      <c r="H314" s="272">
        <v>6</v>
      </c>
      <c r="I314" s="273"/>
      <c r="J314" s="274">
        <f>ROUND(I314*H314,2)</f>
        <v>0</v>
      </c>
      <c r="K314" s="270" t="s">
        <v>133</v>
      </c>
      <c r="L314" s="275"/>
      <c r="M314" s="276" t="s">
        <v>1</v>
      </c>
      <c r="N314" s="277" t="s">
        <v>41</v>
      </c>
      <c r="O314" s="91"/>
      <c r="P314" s="227">
        <f>O314*H314</f>
        <v>0</v>
      </c>
      <c r="Q314" s="227">
        <v>0.001</v>
      </c>
      <c r="R314" s="227">
        <f>Q314*H314</f>
        <v>0.0060000000000000001</v>
      </c>
      <c r="S314" s="227">
        <v>0</v>
      </c>
      <c r="T314" s="22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9" t="s">
        <v>180</v>
      </c>
      <c r="AT314" s="229" t="s">
        <v>258</v>
      </c>
      <c r="AU314" s="229" t="s">
        <v>86</v>
      </c>
      <c r="AY314" s="17" t="s">
        <v>127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17" t="s">
        <v>84</v>
      </c>
      <c r="BK314" s="230">
        <f>ROUND(I314*H314,2)</f>
        <v>0</v>
      </c>
      <c r="BL314" s="17" t="s">
        <v>134</v>
      </c>
      <c r="BM314" s="229" t="s">
        <v>447</v>
      </c>
    </row>
    <row r="315" s="2" customFormat="1">
      <c r="A315" s="38"/>
      <c r="B315" s="39"/>
      <c r="C315" s="40"/>
      <c r="D315" s="231" t="s">
        <v>136</v>
      </c>
      <c r="E315" s="40"/>
      <c r="F315" s="232" t="s">
        <v>446</v>
      </c>
      <c r="G315" s="40"/>
      <c r="H315" s="40"/>
      <c r="I315" s="233"/>
      <c r="J315" s="40"/>
      <c r="K315" s="40"/>
      <c r="L315" s="44"/>
      <c r="M315" s="234"/>
      <c r="N315" s="235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136</v>
      </c>
      <c r="AU315" s="17" t="s">
        <v>86</v>
      </c>
    </row>
    <row r="316" s="2" customFormat="1" ht="24.15" customHeight="1">
      <c r="A316" s="38"/>
      <c r="B316" s="39"/>
      <c r="C316" s="218" t="s">
        <v>448</v>
      </c>
      <c r="D316" s="218" t="s">
        <v>129</v>
      </c>
      <c r="E316" s="219" t="s">
        <v>449</v>
      </c>
      <c r="F316" s="220" t="s">
        <v>450</v>
      </c>
      <c r="G316" s="221" t="s">
        <v>132</v>
      </c>
      <c r="H316" s="222">
        <v>6</v>
      </c>
      <c r="I316" s="223"/>
      <c r="J316" s="224">
        <f>ROUND(I316*H316,2)</f>
        <v>0</v>
      </c>
      <c r="K316" s="220" t="s">
        <v>133</v>
      </c>
      <c r="L316" s="44"/>
      <c r="M316" s="225" t="s">
        <v>1</v>
      </c>
      <c r="N316" s="226" t="s">
        <v>41</v>
      </c>
      <c r="O316" s="91"/>
      <c r="P316" s="227">
        <f>O316*H316</f>
        <v>0</v>
      </c>
      <c r="Q316" s="227">
        <v>0.12526000000000001</v>
      </c>
      <c r="R316" s="227">
        <f>Q316*H316</f>
        <v>0.75156000000000001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134</v>
      </c>
      <c r="AT316" s="229" t="s">
        <v>129</v>
      </c>
      <c r="AU316" s="229" t="s">
        <v>86</v>
      </c>
      <c r="AY316" s="17" t="s">
        <v>127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84</v>
      </c>
      <c r="BK316" s="230">
        <f>ROUND(I316*H316,2)</f>
        <v>0</v>
      </c>
      <c r="BL316" s="17" t="s">
        <v>134</v>
      </c>
      <c r="BM316" s="229" t="s">
        <v>451</v>
      </c>
    </row>
    <row r="317" s="2" customFormat="1">
      <c r="A317" s="38"/>
      <c r="B317" s="39"/>
      <c r="C317" s="40"/>
      <c r="D317" s="231" t="s">
        <v>136</v>
      </c>
      <c r="E317" s="40"/>
      <c r="F317" s="232" t="s">
        <v>452</v>
      </c>
      <c r="G317" s="40"/>
      <c r="H317" s="40"/>
      <c r="I317" s="233"/>
      <c r="J317" s="40"/>
      <c r="K317" s="40"/>
      <c r="L317" s="44"/>
      <c r="M317" s="234"/>
      <c r="N317" s="235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136</v>
      </c>
      <c r="AU317" s="17" t="s">
        <v>86</v>
      </c>
    </row>
    <row r="318" s="2" customFormat="1" ht="21.75" customHeight="1">
      <c r="A318" s="38"/>
      <c r="B318" s="39"/>
      <c r="C318" s="268" t="s">
        <v>453</v>
      </c>
      <c r="D318" s="268" t="s">
        <v>258</v>
      </c>
      <c r="E318" s="269" t="s">
        <v>454</v>
      </c>
      <c r="F318" s="270" t="s">
        <v>455</v>
      </c>
      <c r="G318" s="271" t="s">
        <v>132</v>
      </c>
      <c r="H318" s="272">
        <v>6</v>
      </c>
      <c r="I318" s="273"/>
      <c r="J318" s="274">
        <f>ROUND(I318*H318,2)</f>
        <v>0</v>
      </c>
      <c r="K318" s="270" t="s">
        <v>133</v>
      </c>
      <c r="L318" s="275"/>
      <c r="M318" s="276" t="s">
        <v>1</v>
      </c>
      <c r="N318" s="277" t="s">
        <v>41</v>
      </c>
      <c r="O318" s="91"/>
      <c r="P318" s="227">
        <f>O318*H318</f>
        <v>0</v>
      </c>
      <c r="Q318" s="227">
        <v>0.10000000000000001</v>
      </c>
      <c r="R318" s="227">
        <f>Q318*H318</f>
        <v>0.60000000000000009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180</v>
      </c>
      <c r="AT318" s="229" t="s">
        <v>258</v>
      </c>
      <c r="AU318" s="229" t="s">
        <v>86</v>
      </c>
      <c r="AY318" s="17" t="s">
        <v>127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84</v>
      </c>
      <c r="BK318" s="230">
        <f>ROUND(I318*H318,2)</f>
        <v>0</v>
      </c>
      <c r="BL318" s="17" t="s">
        <v>134</v>
      </c>
      <c r="BM318" s="229" t="s">
        <v>456</v>
      </c>
    </row>
    <row r="319" s="2" customFormat="1">
      <c r="A319" s="38"/>
      <c r="B319" s="39"/>
      <c r="C319" s="40"/>
      <c r="D319" s="231" t="s">
        <v>136</v>
      </c>
      <c r="E319" s="40"/>
      <c r="F319" s="232" t="s">
        <v>455</v>
      </c>
      <c r="G319" s="40"/>
      <c r="H319" s="40"/>
      <c r="I319" s="233"/>
      <c r="J319" s="40"/>
      <c r="K319" s="40"/>
      <c r="L319" s="44"/>
      <c r="M319" s="234"/>
      <c r="N319" s="235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136</v>
      </c>
      <c r="AU319" s="17" t="s">
        <v>86</v>
      </c>
    </row>
    <row r="320" s="2" customFormat="1" ht="24.15" customHeight="1">
      <c r="A320" s="38"/>
      <c r="B320" s="39"/>
      <c r="C320" s="218" t="s">
        <v>457</v>
      </c>
      <c r="D320" s="218" t="s">
        <v>129</v>
      </c>
      <c r="E320" s="219" t="s">
        <v>458</v>
      </c>
      <c r="F320" s="220" t="s">
        <v>459</v>
      </c>
      <c r="G320" s="221" t="s">
        <v>132</v>
      </c>
      <c r="H320" s="222">
        <v>6</v>
      </c>
      <c r="I320" s="223"/>
      <c r="J320" s="224">
        <f>ROUND(I320*H320,2)</f>
        <v>0</v>
      </c>
      <c r="K320" s="220" t="s">
        <v>133</v>
      </c>
      <c r="L320" s="44"/>
      <c r="M320" s="225" t="s">
        <v>1</v>
      </c>
      <c r="N320" s="226" t="s">
        <v>41</v>
      </c>
      <c r="O320" s="91"/>
      <c r="P320" s="227">
        <f>O320*H320</f>
        <v>0</v>
      </c>
      <c r="Q320" s="227">
        <v>0.030759999999999999</v>
      </c>
      <c r="R320" s="227">
        <f>Q320*H320</f>
        <v>0.18456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134</v>
      </c>
      <c r="AT320" s="229" t="s">
        <v>129</v>
      </c>
      <c r="AU320" s="229" t="s">
        <v>86</v>
      </c>
      <c r="AY320" s="17" t="s">
        <v>127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84</v>
      </c>
      <c r="BK320" s="230">
        <f>ROUND(I320*H320,2)</f>
        <v>0</v>
      </c>
      <c r="BL320" s="17" t="s">
        <v>134</v>
      </c>
      <c r="BM320" s="229" t="s">
        <v>460</v>
      </c>
    </row>
    <row r="321" s="2" customFormat="1">
      <c r="A321" s="38"/>
      <c r="B321" s="39"/>
      <c r="C321" s="40"/>
      <c r="D321" s="231" t="s">
        <v>136</v>
      </c>
      <c r="E321" s="40"/>
      <c r="F321" s="232" t="s">
        <v>461</v>
      </c>
      <c r="G321" s="40"/>
      <c r="H321" s="40"/>
      <c r="I321" s="233"/>
      <c r="J321" s="40"/>
      <c r="K321" s="40"/>
      <c r="L321" s="44"/>
      <c r="M321" s="234"/>
      <c r="N321" s="235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136</v>
      </c>
      <c r="AU321" s="17" t="s">
        <v>86</v>
      </c>
    </row>
    <row r="322" s="2" customFormat="1" ht="24.15" customHeight="1">
      <c r="A322" s="38"/>
      <c r="B322" s="39"/>
      <c r="C322" s="268" t="s">
        <v>462</v>
      </c>
      <c r="D322" s="268" t="s">
        <v>258</v>
      </c>
      <c r="E322" s="269" t="s">
        <v>463</v>
      </c>
      <c r="F322" s="270" t="s">
        <v>464</v>
      </c>
      <c r="G322" s="271" t="s">
        <v>132</v>
      </c>
      <c r="H322" s="272">
        <v>6</v>
      </c>
      <c r="I322" s="273"/>
      <c r="J322" s="274">
        <f>ROUND(I322*H322,2)</f>
        <v>0</v>
      </c>
      <c r="K322" s="270" t="s">
        <v>133</v>
      </c>
      <c r="L322" s="275"/>
      <c r="M322" s="276" t="s">
        <v>1</v>
      </c>
      <c r="N322" s="277" t="s">
        <v>41</v>
      </c>
      <c r="O322" s="91"/>
      <c r="P322" s="227">
        <f>O322*H322</f>
        <v>0</v>
      </c>
      <c r="Q322" s="227">
        <v>0.070000000000000007</v>
      </c>
      <c r="R322" s="227">
        <f>Q322*H322</f>
        <v>0.42000000000000004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180</v>
      </c>
      <c r="AT322" s="229" t="s">
        <v>258</v>
      </c>
      <c r="AU322" s="229" t="s">
        <v>86</v>
      </c>
      <c r="AY322" s="17" t="s">
        <v>127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84</v>
      </c>
      <c r="BK322" s="230">
        <f>ROUND(I322*H322,2)</f>
        <v>0</v>
      </c>
      <c r="BL322" s="17" t="s">
        <v>134</v>
      </c>
      <c r="BM322" s="229" t="s">
        <v>465</v>
      </c>
    </row>
    <row r="323" s="2" customFormat="1">
      <c r="A323" s="38"/>
      <c r="B323" s="39"/>
      <c r="C323" s="40"/>
      <c r="D323" s="231" t="s">
        <v>136</v>
      </c>
      <c r="E323" s="40"/>
      <c r="F323" s="232" t="s">
        <v>464</v>
      </c>
      <c r="G323" s="40"/>
      <c r="H323" s="40"/>
      <c r="I323" s="233"/>
      <c r="J323" s="40"/>
      <c r="K323" s="40"/>
      <c r="L323" s="44"/>
      <c r="M323" s="234"/>
      <c r="N323" s="235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136</v>
      </c>
      <c r="AU323" s="17" t="s">
        <v>86</v>
      </c>
    </row>
    <row r="324" s="2" customFormat="1" ht="24.15" customHeight="1">
      <c r="A324" s="38"/>
      <c r="B324" s="39"/>
      <c r="C324" s="218" t="s">
        <v>466</v>
      </c>
      <c r="D324" s="218" t="s">
        <v>129</v>
      </c>
      <c r="E324" s="219" t="s">
        <v>467</v>
      </c>
      <c r="F324" s="220" t="s">
        <v>468</v>
      </c>
      <c r="G324" s="221" t="s">
        <v>132</v>
      </c>
      <c r="H324" s="222">
        <v>6</v>
      </c>
      <c r="I324" s="223"/>
      <c r="J324" s="224">
        <f>ROUND(I324*H324,2)</f>
        <v>0</v>
      </c>
      <c r="K324" s="220" t="s">
        <v>133</v>
      </c>
      <c r="L324" s="44"/>
      <c r="M324" s="225" t="s">
        <v>1</v>
      </c>
      <c r="N324" s="226" t="s">
        <v>41</v>
      </c>
      <c r="O324" s="91"/>
      <c r="P324" s="227">
        <f>O324*H324</f>
        <v>0</v>
      </c>
      <c r="Q324" s="227">
        <v>0.030759999999999999</v>
      </c>
      <c r="R324" s="227">
        <f>Q324*H324</f>
        <v>0.18456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134</v>
      </c>
      <c r="AT324" s="229" t="s">
        <v>129</v>
      </c>
      <c r="AU324" s="229" t="s">
        <v>86</v>
      </c>
      <c r="AY324" s="17" t="s">
        <v>127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84</v>
      </c>
      <c r="BK324" s="230">
        <f>ROUND(I324*H324,2)</f>
        <v>0</v>
      </c>
      <c r="BL324" s="17" t="s">
        <v>134</v>
      </c>
      <c r="BM324" s="229" t="s">
        <v>469</v>
      </c>
    </row>
    <row r="325" s="2" customFormat="1">
      <c r="A325" s="38"/>
      <c r="B325" s="39"/>
      <c r="C325" s="40"/>
      <c r="D325" s="231" t="s">
        <v>136</v>
      </c>
      <c r="E325" s="40"/>
      <c r="F325" s="232" t="s">
        <v>470</v>
      </c>
      <c r="G325" s="40"/>
      <c r="H325" s="40"/>
      <c r="I325" s="233"/>
      <c r="J325" s="40"/>
      <c r="K325" s="40"/>
      <c r="L325" s="44"/>
      <c r="M325" s="234"/>
      <c r="N325" s="235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136</v>
      </c>
      <c r="AU325" s="17" t="s">
        <v>86</v>
      </c>
    </row>
    <row r="326" s="2" customFormat="1" ht="24.15" customHeight="1">
      <c r="A326" s="38"/>
      <c r="B326" s="39"/>
      <c r="C326" s="268" t="s">
        <v>471</v>
      </c>
      <c r="D326" s="268" t="s">
        <v>258</v>
      </c>
      <c r="E326" s="269" t="s">
        <v>472</v>
      </c>
      <c r="F326" s="270" t="s">
        <v>473</v>
      </c>
      <c r="G326" s="271" t="s">
        <v>132</v>
      </c>
      <c r="H326" s="272">
        <v>6</v>
      </c>
      <c r="I326" s="273"/>
      <c r="J326" s="274">
        <f>ROUND(I326*H326,2)</f>
        <v>0</v>
      </c>
      <c r="K326" s="270" t="s">
        <v>133</v>
      </c>
      <c r="L326" s="275"/>
      <c r="M326" s="276" t="s">
        <v>1</v>
      </c>
      <c r="N326" s="277" t="s">
        <v>41</v>
      </c>
      <c r="O326" s="91"/>
      <c r="P326" s="227">
        <f>O326*H326</f>
        <v>0</v>
      </c>
      <c r="Q326" s="227">
        <v>0.155</v>
      </c>
      <c r="R326" s="227">
        <f>Q326*H326</f>
        <v>0.92999999999999994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180</v>
      </c>
      <c r="AT326" s="229" t="s">
        <v>258</v>
      </c>
      <c r="AU326" s="229" t="s">
        <v>86</v>
      </c>
      <c r="AY326" s="17" t="s">
        <v>127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84</v>
      </c>
      <c r="BK326" s="230">
        <f>ROUND(I326*H326,2)</f>
        <v>0</v>
      </c>
      <c r="BL326" s="17" t="s">
        <v>134</v>
      </c>
      <c r="BM326" s="229" t="s">
        <v>474</v>
      </c>
    </row>
    <row r="327" s="2" customFormat="1">
      <c r="A327" s="38"/>
      <c r="B327" s="39"/>
      <c r="C327" s="40"/>
      <c r="D327" s="231" t="s">
        <v>136</v>
      </c>
      <c r="E327" s="40"/>
      <c r="F327" s="232" t="s">
        <v>473</v>
      </c>
      <c r="G327" s="40"/>
      <c r="H327" s="40"/>
      <c r="I327" s="233"/>
      <c r="J327" s="40"/>
      <c r="K327" s="40"/>
      <c r="L327" s="44"/>
      <c r="M327" s="234"/>
      <c r="N327" s="235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136</v>
      </c>
      <c r="AU327" s="17" t="s">
        <v>86</v>
      </c>
    </row>
    <row r="328" s="2" customFormat="1" ht="24.15" customHeight="1">
      <c r="A328" s="38"/>
      <c r="B328" s="39"/>
      <c r="C328" s="218" t="s">
        <v>475</v>
      </c>
      <c r="D328" s="218" t="s">
        <v>129</v>
      </c>
      <c r="E328" s="219" t="s">
        <v>476</v>
      </c>
      <c r="F328" s="220" t="s">
        <v>477</v>
      </c>
      <c r="G328" s="221" t="s">
        <v>132</v>
      </c>
      <c r="H328" s="222">
        <v>6</v>
      </c>
      <c r="I328" s="223"/>
      <c r="J328" s="224">
        <f>ROUND(I328*H328,2)</f>
        <v>0</v>
      </c>
      <c r="K328" s="220" t="s">
        <v>133</v>
      </c>
      <c r="L328" s="44"/>
      <c r="M328" s="225" t="s">
        <v>1</v>
      </c>
      <c r="N328" s="226" t="s">
        <v>41</v>
      </c>
      <c r="O328" s="91"/>
      <c r="P328" s="227">
        <f>O328*H328</f>
        <v>0</v>
      </c>
      <c r="Q328" s="227">
        <v>0.030759999999999999</v>
      </c>
      <c r="R328" s="227">
        <f>Q328*H328</f>
        <v>0.18456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134</v>
      </c>
      <c r="AT328" s="229" t="s">
        <v>129</v>
      </c>
      <c r="AU328" s="229" t="s">
        <v>86</v>
      </c>
      <c r="AY328" s="17" t="s">
        <v>127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84</v>
      </c>
      <c r="BK328" s="230">
        <f>ROUND(I328*H328,2)</f>
        <v>0</v>
      </c>
      <c r="BL328" s="17" t="s">
        <v>134</v>
      </c>
      <c r="BM328" s="229" t="s">
        <v>478</v>
      </c>
    </row>
    <row r="329" s="2" customFormat="1">
      <c r="A329" s="38"/>
      <c r="B329" s="39"/>
      <c r="C329" s="40"/>
      <c r="D329" s="231" t="s">
        <v>136</v>
      </c>
      <c r="E329" s="40"/>
      <c r="F329" s="232" t="s">
        <v>479</v>
      </c>
      <c r="G329" s="40"/>
      <c r="H329" s="40"/>
      <c r="I329" s="233"/>
      <c r="J329" s="40"/>
      <c r="K329" s="40"/>
      <c r="L329" s="44"/>
      <c r="M329" s="234"/>
      <c r="N329" s="235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136</v>
      </c>
      <c r="AU329" s="17" t="s">
        <v>86</v>
      </c>
    </row>
    <row r="330" s="2" customFormat="1" ht="33" customHeight="1">
      <c r="A330" s="38"/>
      <c r="B330" s="39"/>
      <c r="C330" s="268" t="s">
        <v>480</v>
      </c>
      <c r="D330" s="268" t="s">
        <v>258</v>
      </c>
      <c r="E330" s="269" t="s">
        <v>481</v>
      </c>
      <c r="F330" s="270" t="s">
        <v>482</v>
      </c>
      <c r="G330" s="271" t="s">
        <v>132</v>
      </c>
      <c r="H330" s="272">
        <v>6</v>
      </c>
      <c r="I330" s="273"/>
      <c r="J330" s="274">
        <f>ROUND(I330*H330,2)</f>
        <v>0</v>
      </c>
      <c r="K330" s="270" t="s">
        <v>133</v>
      </c>
      <c r="L330" s="275"/>
      <c r="M330" s="276" t="s">
        <v>1</v>
      </c>
      <c r="N330" s="277" t="s">
        <v>41</v>
      </c>
      <c r="O330" s="91"/>
      <c r="P330" s="227">
        <f>O330*H330</f>
        <v>0</v>
      </c>
      <c r="Q330" s="227">
        <v>0.17000000000000001</v>
      </c>
      <c r="R330" s="227">
        <f>Q330*H330</f>
        <v>1.02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180</v>
      </c>
      <c r="AT330" s="229" t="s">
        <v>258</v>
      </c>
      <c r="AU330" s="229" t="s">
        <v>86</v>
      </c>
      <c r="AY330" s="17" t="s">
        <v>127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84</v>
      </c>
      <c r="BK330" s="230">
        <f>ROUND(I330*H330,2)</f>
        <v>0</v>
      </c>
      <c r="BL330" s="17" t="s">
        <v>134</v>
      </c>
      <c r="BM330" s="229" t="s">
        <v>483</v>
      </c>
    </row>
    <row r="331" s="2" customFormat="1">
      <c r="A331" s="38"/>
      <c r="B331" s="39"/>
      <c r="C331" s="40"/>
      <c r="D331" s="231" t="s">
        <v>136</v>
      </c>
      <c r="E331" s="40"/>
      <c r="F331" s="232" t="s">
        <v>482</v>
      </c>
      <c r="G331" s="40"/>
      <c r="H331" s="40"/>
      <c r="I331" s="233"/>
      <c r="J331" s="40"/>
      <c r="K331" s="40"/>
      <c r="L331" s="44"/>
      <c r="M331" s="234"/>
      <c r="N331" s="235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136</v>
      </c>
      <c r="AU331" s="17" t="s">
        <v>86</v>
      </c>
    </row>
    <row r="332" s="2" customFormat="1" ht="24.15" customHeight="1">
      <c r="A332" s="38"/>
      <c r="B332" s="39"/>
      <c r="C332" s="218" t="s">
        <v>484</v>
      </c>
      <c r="D332" s="218" t="s">
        <v>129</v>
      </c>
      <c r="E332" s="219" t="s">
        <v>485</v>
      </c>
      <c r="F332" s="220" t="s">
        <v>486</v>
      </c>
      <c r="G332" s="221" t="s">
        <v>132</v>
      </c>
      <c r="H332" s="222">
        <v>6</v>
      </c>
      <c r="I332" s="223"/>
      <c r="J332" s="224">
        <f>ROUND(I332*H332,2)</f>
        <v>0</v>
      </c>
      <c r="K332" s="220" t="s">
        <v>133</v>
      </c>
      <c r="L332" s="44"/>
      <c r="M332" s="225" t="s">
        <v>1</v>
      </c>
      <c r="N332" s="226" t="s">
        <v>41</v>
      </c>
      <c r="O332" s="91"/>
      <c r="P332" s="227">
        <f>O332*H332</f>
        <v>0</v>
      </c>
      <c r="Q332" s="227">
        <v>0.21734000000000001</v>
      </c>
      <c r="R332" s="227">
        <f>Q332*H332</f>
        <v>1.3040400000000001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134</v>
      </c>
      <c r="AT332" s="229" t="s">
        <v>129</v>
      </c>
      <c r="AU332" s="229" t="s">
        <v>86</v>
      </c>
      <c r="AY332" s="17" t="s">
        <v>127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84</v>
      </c>
      <c r="BK332" s="230">
        <f>ROUND(I332*H332,2)</f>
        <v>0</v>
      </c>
      <c r="BL332" s="17" t="s">
        <v>134</v>
      </c>
      <c r="BM332" s="229" t="s">
        <v>487</v>
      </c>
    </row>
    <row r="333" s="2" customFormat="1">
      <c r="A333" s="38"/>
      <c r="B333" s="39"/>
      <c r="C333" s="40"/>
      <c r="D333" s="231" t="s">
        <v>136</v>
      </c>
      <c r="E333" s="40"/>
      <c r="F333" s="232" t="s">
        <v>486</v>
      </c>
      <c r="G333" s="40"/>
      <c r="H333" s="40"/>
      <c r="I333" s="233"/>
      <c r="J333" s="40"/>
      <c r="K333" s="40"/>
      <c r="L333" s="44"/>
      <c r="M333" s="234"/>
      <c r="N333" s="235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136</v>
      </c>
      <c r="AU333" s="17" t="s">
        <v>86</v>
      </c>
    </row>
    <row r="334" s="2" customFormat="1" ht="16.5" customHeight="1">
      <c r="A334" s="38"/>
      <c r="B334" s="39"/>
      <c r="C334" s="268" t="s">
        <v>488</v>
      </c>
      <c r="D334" s="268" t="s">
        <v>258</v>
      </c>
      <c r="E334" s="269" t="s">
        <v>489</v>
      </c>
      <c r="F334" s="270" t="s">
        <v>490</v>
      </c>
      <c r="G334" s="271" t="s">
        <v>132</v>
      </c>
      <c r="H334" s="272">
        <v>6</v>
      </c>
      <c r="I334" s="273"/>
      <c r="J334" s="274">
        <f>ROUND(I334*H334,2)</f>
        <v>0</v>
      </c>
      <c r="K334" s="270" t="s">
        <v>1</v>
      </c>
      <c r="L334" s="275"/>
      <c r="M334" s="276" t="s">
        <v>1</v>
      </c>
      <c r="N334" s="277" t="s">
        <v>41</v>
      </c>
      <c r="O334" s="91"/>
      <c r="P334" s="227">
        <f>O334*H334</f>
        <v>0</v>
      </c>
      <c r="Q334" s="227">
        <v>0</v>
      </c>
      <c r="R334" s="227">
        <f>Q334*H334</f>
        <v>0</v>
      </c>
      <c r="S334" s="227">
        <v>0</v>
      </c>
      <c r="T334" s="22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9" t="s">
        <v>180</v>
      </c>
      <c r="AT334" s="229" t="s">
        <v>258</v>
      </c>
      <c r="AU334" s="229" t="s">
        <v>86</v>
      </c>
      <c r="AY334" s="17" t="s">
        <v>127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17" t="s">
        <v>84</v>
      </c>
      <c r="BK334" s="230">
        <f>ROUND(I334*H334,2)</f>
        <v>0</v>
      </c>
      <c r="BL334" s="17" t="s">
        <v>134</v>
      </c>
      <c r="BM334" s="229" t="s">
        <v>491</v>
      </c>
    </row>
    <row r="335" s="2" customFormat="1">
      <c r="A335" s="38"/>
      <c r="B335" s="39"/>
      <c r="C335" s="40"/>
      <c r="D335" s="231" t="s">
        <v>136</v>
      </c>
      <c r="E335" s="40"/>
      <c r="F335" s="232" t="s">
        <v>490</v>
      </c>
      <c r="G335" s="40"/>
      <c r="H335" s="40"/>
      <c r="I335" s="233"/>
      <c r="J335" s="40"/>
      <c r="K335" s="40"/>
      <c r="L335" s="44"/>
      <c r="M335" s="234"/>
      <c r="N335" s="235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136</v>
      </c>
      <c r="AU335" s="17" t="s">
        <v>86</v>
      </c>
    </row>
    <row r="336" s="2" customFormat="1" ht="24.15" customHeight="1">
      <c r="A336" s="38"/>
      <c r="B336" s="39"/>
      <c r="C336" s="268" t="s">
        <v>492</v>
      </c>
      <c r="D336" s="268" t="s">
        <v>258</v>
      </c>
      <c r="E336" s="269" t="s">
        <v>493</v>
      </c>
      <c r="F336" s="270" t="s">
        <v>494</v>
      </c>
      <c r="G336" s="271" t="s">
        <v>132</v>
      </c>
      <c r="H336" s="272">
        <v>6</v>
      </c>
      <c r="I336" s="273"/>
      <c r="J336" s="274">
        <f>ROUND(I336*H336,2)</f>
        <v>0</v>
      </c>
      <c r="K336" s="270" t="s">
        <v>133</v>
      </c>
      <c r="L336" s="275"/>
      <c r="M336" s="276" t="s">
        <v>1</v>
      </c>
      <c r="N336" s="277" t="s">
        <v>41</v>
      </c>
      <c r="O336" s="91"/>
      <c r="P336" s="227">
        <f>O336*H336</f>
        <v>0</v>
      </c>
      <c r="Q336" s="227">
        <v>0.0030000000000000001</v>
      </c>
      <c r="R336" s="227">
        <f>Q336*H336</f>
        <v>0.018000000000000002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180</v>
      </c>
      <c r="AT336" s="229" t="s">
        <v>258</v>
      </c>
      <c r="AU336" s="229" t="s">
        <v>86</v>
      </c>
      <c r="AY336" s="17" t="s">
        <v>127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84</v>
      </c>
      <c r="BK336" s="230">
        <f>ROUND(I336*H336,2)</f>
        <v>0</v>
      </c>
      <c r="BL336" s="17" t="s">
        <v>134</v>
      </c>
      <c r="BM336" s="229" t="s">
        <v>495</v>
      </c>
    </row>
    <row r="337" s="2" customFormat="1">
      <c r="A337" s="38"/>
      <c r="B337" s="39"/>
      <c r="C337" s="40"/>
      <c r="D337" s="231" t="s">
        <v>136</v>
      </c>
      <c r="E337" s="40"/>
      <c r="F337" s="232" t="s">
        <v>494</v>
      </c>
      <c r="G337" s="40"/>
      <c r="H337" s="40"/>
      <c r="I337" s="233"/>
      <c r="J337" s="40"/>
      <c r="K337" s="40"/>
      <c r="L337" s="44"/>
      <c r="M337" s="234"/>
      <c r="N337" s="235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136</v>
      </c>
      <c r="AU337" s="17" t="s">
        <v>86</v>
      </c>
    </row>
    <row r="338" s="12" customFormat="1" ht="22.8" customHeight="1">
      <c r="A338" s="12"/>
      <c r="B338" s="202"/>
      <c r="C338" s="203"/>
      <c r="D338" s="204" t="s">
        <v>75</v>
      </c>
      <c r="E338" s="216" t="s">
        <v>189</v>
      </c>
      <c r="F338" s="216" t="s">
        <v>496</v>
      </c>
      <c r="G338" s="203"/>
      <c r="H338" s="203"/>
      <c r="I338" s="206"/>
      <c r="J338" s="217">
        <f>BK338</f>
        <v>0</v>
      </c>
      <c r="K338" s="203"/>
      <c r="L338" s="208"/>
      <c r="M338" s="209"/>
      <c r="N338" s="210"/>
      <c r="O338" s="210"/>
      <c r="P338" s="211">
        <f>SUM(P339:P387)</f>
        <v>0</v>
      </c>
      <c r="Q338" s="210"/>
      <c r="R338" s="211">
        <f>SUM(R339:R387)</f>
        <v>100.91085457</v>
      </c>
      <c r="S338" s="210"/>
      <c r="T338" s="212">
        <f>SUM(T339:T387)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3" t="s">
        <v>84</v>
      </c>
      <c r="AT338" s="214" t="s">
        <v>75</v>
      </c>
      <c r="AU338" s="214" t="s">
        <v>84</v>
      </c>
      <c r="AY338" s="213" t="s">
        <v>127</v>
      </c>
      <c r="BK338" s="215">
        <f>SUM(BK339:BK387)</f>
        <v>0</v>
      </c>
    </row>
    <row r="339" s="2" customFormat="1" ht="33" customHeight="1">
      <c r="A339" s="38"/>
      <c r="B339" s="39"/>
      <c r="C339" s="218" t="s">
        <v>497</v>
      </c>
      <c r="D339" s="218" t="s">
        <v>129</v>
      </c>
      <c r="E339" s="219" t="s">
        <v>498</v>
      </c>
      <c r="F339" s="220" t="s">
        <v>499</v>
      </c>
      <c r="G339" s="221" t="s">
        <v>176</v>
      </c>
      <c r="H339" s="222">
        <v>237</v>
      </c>
      <c r="I339" s="223"/>
      <c r="J339" s="224">
        <f>ROUND(I339*H339,2)</f>
        <v>0</v>
      </c>
      <c r="K339" s="220" t="s">
        <v>133</v>
      </c>
      <c r="L339" s="44"/>
      <c r="M339" s="225" t="s">
        <v>1</v>
      </c>
      <c r="N339" s="226" t="s">
        <v>41</v>
      </c>
      <c r="O339" s="91"/>
      <c r="P339" s="227">
        <f>O339*H339</f>
        <v>0</v>
      </c>
      <c r="Q339" s="227">
        <v>0.080879999999999994</v>
      </c>
      <c r="R339" s="227">
        <f>Q339*H339</f>
        <v>19.168559999999999</v>
      </c>
      <c r="S339" s="227">
        <v>0</v>
      </c>
      <c r="T339" s="22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134</v>
      </c>
      <c r="AT339" s="229" t="s">
        <v>129</v>
      </c>
      <c r="AU339" s="229" t="s">
        <v>86</v>
      </c>
      <c r="AY339" s="17" t="s">
        <v>127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84</v>
      </c>
      <c r="BK339" s="230">
        <f>ROUND(I339*H339,2)</f>
        <v>0</v>
      </c>
      <c r="BL339" s="17" t="s">
        <v>134</v>
      </c>
      <c r="BM339" s="229" t="s">
        <v>500</v>
      </c>
    </row>
    <row r="340" s="2" customFormat="1">
      <c r="A340" s="38"/>
      <c r="B340" s="39"/>
      <c r="C340" s="40"/>
      <c r="D340" s="231" t="s">
        <v>136</v>
      </c>
      <c r="E340" s="40"/>
      <c r="F340" s="232" t="s">
        <v>501</v>
      </c>
      <c r="G340" s="40"/>
      <c r="H340" s="40"/>
      <c r="I340" s="233"/>
      <c r="J340" s="40"/>
      <c r="K340" s="40"/>
      <c r="L340" s="44"/>
      <c r="M340" s="234"/>
      <c r="N340" s="235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136</v>
      </c>
      <c r="AU340" s="17" t="s">
        <v>86</v>
      </c>
    </row>
    <row r="341" s="14" customFormat="1">
      <c r="A341" s="14"/>
      <c r="B341" s="246"/>
      <c r="C341" s="247"/>
      <c r="D341" s="231" t="s">
        <v>148</v>
      </c>
      <c r="E341" s="248" t="s">
        <v>1</v>
      </c>
      <c r="F341" s="249" t="s">
        <v>502</v>
      </c>
      <c r="G341" s="247"/>
      <c r="H341" s="250">
        <v>237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6" t="s">
        <v>148</v>
      </c>
      <c r="AU341" s="256" t="s">
        <v>86</v>
      </c>
      <c r="AV341" s="14" t="s">
        <v>86</v>
      </c>
      <c r="AW341" s="14" t="s">
        <v>32</v>
      </c>
      <c r="AX341" s="14" t="s">
        <v>84</v>
      </c>
      <c r="AY341" s="256" t="s">
        <v>127</v>
      </c>
    </row>
    <row r="342" s="2" customFormat="1" ht="16.5" customHeight="1">
      <c r="A342" s="38"/>
      <c r="B342" s="39"/>
      <c r="C342" s="268" t="s">
        <v>503</v>
      </c>
      <c r="D342" s="268" t="s">
        <v>258</v>
      </c>
      <c r="E342" s="269" t="s">
        <v>504</v>
      </c>
      <c r="F342" s="270" t="s">
        <v>505</v>
      </c>
      <c r="G342" s="271" t="s">
        <v>176</v>
      </c>
      <c r="H342" s="272">
        <v>241.74000000000001</v>
      </c>
      <c r="I342" s="273"/>
      <c r="J342" s="274">
        <f>ROUND(I342*H342,2)</f>
        <v>0</v>
      </c>
      <c r="K342" s="270" t="s">
        <v>133</v>
      </c>
      <c r="L342" s="275"/>
      <c r="M342" s="276" t="s">
        <v>1</v>
      </c>
      <c r="N342" s="277" t="s">
        <v>41</v>
      </c>
      <c r="O342" s="91"/>
      <c r="P342" s="227">
        <f>O342*H342</f>
        <v>0</v>
      </c>
      <c r="Q342" s="227">
        <v>0.056000000000000001</v>
      </c>
      <c r="R342" s="227">
        <f>Q342*H342</f>
        <v>13.53744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180</v>
      </c>
      <c r="AT342" s="229" t="s">
        <v>258</v>
      </c>
      <c r="AU342" s="229" t="s">
        <v>86</v>
      </c>
      <c r="AY342" s="17" t="s">
        <v>127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84</v>
      </c>
      <c r="BK342" s="230">
        <f>ROUND(I342*H342,2)</f>
        <v>0</v>
      </c>
      <c r="BL342" s="17" t="s">
        <v>134</v>
      </c>
      <c r="BM342" s="229" t="s">
        <v>506</v>
      </c>
    </row>
    <row r="343" s="2" customFormat="1">
      <c r="A343" s="38"/>
      <c r="B343" s="39"/>
      <c r="C343" s="40"/>
      <c r="D343" s="231" t="s">
        <v>136</v>
      </c>
      <c r="E343" s="40"/>
      <c r="F343" s="232" t="s">
        <v>505</v>
      </c>
      <c r="G343" s="40"/>
      <c r="H343" s="40"/>
      <c r="I343" s="233"/>
      <c r="J343" s="40"/>
      <c r="K343" s="40"/>
      <c r="L343" s="44"/>
      <c r="M343" s="234"/>
      <c r="N343" s="235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136</v>
      </c>
      <c r="AU343" s="17" t="s">
        <v>86</v>
      </c>
    </row>
    <row r="344" s="14" customFormat="1">
      <c r="A344" s="14"/>
      <c r="B344" s="246"/>
      <c r="C344" s="247"/>
      <c r="D344" s="231" t="s">
        <v>148</v>
      </c>
      <c r="E344" s="247"/>
      <c r="F344" s="249" t="s">
        <v>507</v>
      </c>
      <c r="G344" s="247"/>
      <c r="H344" s="250">
        <v>241.74000000000001</v>
      </c>
      <c r="I344" s="251"/>
      <c r="J344" s="247"/>
      <c r="K344" s="247"/>
      <c r="L344" s="252"/>
      <c r="M344" s="253"/>
      <c r="N344" s="254"/>
      <c r="O344" s="254"/>
      <c r="P344" s="254"/>
      <c r="Q344" s="254"/>
      <c r="R344" s="254"/>
      <c r="S344" s="254"/>
      <c r="T344" s="255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6" t="s">
        <v>148</v>
      </c>
      <c r="AU344" s="256" t="s">
        <v>86</v>
      </c>
      <c r="AV344" s="14" t="s">
        <v>86</v>
      </c>
      <c r="AW344" s="14" t="s">
        <v>4</v>
      </c>
      <c r="AX344" s="14" t="s">
        <v>84</v>
      </c>
      <c r="AY344" s="256" t="s">
        <v>127</v>
      </c>
    </row>
    <row r="345" s="2" customFormat="1" ht="33" customHeight="1">
      <c r="A345" s="38"/>
      <c r="B345" s="39"/>
      <c r="C345" s="218" t="s">
        <v>508</v>
      </c>
      <c r="D345" s="218" t="s">
        <v>129</v>
      </c>
      <c r="E345" s="219" t="s">
        <v>509</v>
      </c>
      <c r="F345" s="220" t="s">
        <v>510</v>
      </c>
      <c r="G345" s="221" t="s">
        <v>176</v>
      </c>
      <c r="H345" s="222">
        <v>292.14999999999998</v>
      </c>
      <c r="I345" s="223"/>
      <c r="J345" s="224">
        <f>ROUND(I345*H345,2)</f>
        <v>0</v>
      </c>
      <c r="K345" s="220" t="s">
        <v>133</v>
      </c>
      <c r="L345" s="44"/>
      <c r="M345" s="225" t="s">
        <v>1</v>
      </c>
      <c r="N345" s="226" t="s">
        <v>41</v>
      </c>
      <c r="O345" s="91"/>
      <c r="P345" s="227">
        <f>O345*H345</f>
        <v>0</v>
      </c>
      <c r="Q345" s="227">
        <v>0.15540000000000001</v>
      </c>
      <c r="R345" s="227">
        <f>Q345*H345</f>
        <v>45.400109999999998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134</v>
      </c>
      <c r="AT345" s="229" t="s">
        <v>129</v>
      </c>
      <c r="AU345" s="229" t="s">
        <v>86</v>
      </c>
      <c r="AY345" s="17" t="s">
        <v>127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84</v>
      </c>
      <c r="BK345" s="230">
        <f>ROUND(I345*H345,2)</f>
        <v>0</v>
      </c>
      <c r="BL345" s="17" t="s">
        <v>134</v>
      </c>
      <c r="BM345" s="229" t="s">
        <v>511</v>
      </c>
    </row>
    <row r="346" s="2" customFormat="1">
      <c r="A346" s="38"/>
      <c r="B346" s="39"/>
      <c r="C346" s="40"/>
      <c r="D346" s="231" t="s">
        <v>136</v>
      </c>
      <c r="E346" s="40"/>
      <c r="F346" s="232" t="s">
        <v>512</v>
      </c>
      <c r="G346" s="40"/>
      <c r="H346" s="40"/>
      <c r="I346" s="233"/>
      <c r="J346" s="40"/>
      <c r="K346" s="40"/>
      <c r="L346" s="44"/>
      <c r="M346" s="234"/>
      <c r="N346" s="235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136</v>
      </c>
      <c r="AU346" s="17" t="s">
        <v>86</v>
      </c>
    </row>
    <row r="347" s="13" customFormat="1">
      <c r="A347" s="13"/>
      <c r="B347" s="236"/>
      <c r="C347" s="237"/>
      <c r="D347" s="231" t="s">
        <v>148</v>
      </c>
      <c r="E347" s="238" t="s">
        <v>1</v>
      </c>
      <c r="F347" s="239" t="s">
        <v>513</v>
      </c>
      <c r="G347" s="237"/>
      <c r="H347" s="238" t="s">
        <v>1</v>
      </c>
      <c r="I347" s="240"/>
      <c r="J347" s="237"/>
      <c r="K347" s="237"/>
      <c r="L347" s="241"/>
      <c r="M347" s="242"/>
      <c r="N347" s="243"/>
      <c r="O347" s="243"/>
      <c r="P347" s="243"/>
      <c r="Q347" s="243"/>
      <c r="R347" s="243"/>
      <c r="S347" s="243"/>
      <c r="T347" s="24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5" t="s">
        <v>148</v>
      </c>
      <c r="AU347" s="245" t="s">
        <v>86</v>
      </c>
      <c r="AV347" s="13" t="s">
        <v>84</v>
      </c>
      <c r="AW347" s="13" t="s">
        <v>32</v>
      </c>
      <c r="AX347" s="13" t="s">
        <v>76</v>
      </c>
      <c r="AY347" s="245" t="s">
        <v>127</v>
      </c>
    </row>
    <row r="348" s="14" customFormat="1">
      <c r="A348" s="14"/>
      <c r="B348" s="246"/>
      <c r="C348" s="247"/>
      <c r="D348" s="231" t="s">
        <v>148</v>
      </c>
      <c r="E348" s="248" t="s">
        <v>1</v>
      </c>
      <c r="F348" s="249" t="s">
        <v>514</v>
      </c>
      <c r="G348" s="247"/>
      <c r="H348" s="250">
        <v>168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6" t="s">
        <v>148</v>
      </c>
      <c r="AU348" s="256" t="s">
        <v>86</v>
      </c>
      <c r="AV348" s="14" t="s">
        <v>86</v>
      </c>
      <c r="AW348" s="14" t="s">
        <v>32</v>
      </c>
      <c r="AX348" s="14" t="s">
        <v>76</v>
      </c>
      <c r="AY348" s="256" t="s">
        <v>127</v>
      </c>
    </row>
    <row r="349" s="13" customFormat="1">
      <c r="A349" s="13"/>
      <c r="B349" s="236"/>
      <c r="C349" s="237"/>
      <c r="D349" s="231" t="s">
        <v>148</v>
      </c>
      <c r="E349" s="238" t="s">
        <v>1</v>
      </c>
      <c r="F349" s="239" t="s">
        <v>515</v>
      </c>
      <c r="G349" s="237"/>
      <c r="H349" s="238" t="s">
        <v>1</v>
      </c>
      <c r="I349" s="240"/>
      <c r="J349" s="237"/>
      <c r="K349" s="237"/>
      <c r="L349" s="241"/>
      <c r="M349" s="242"/>
      <c r="N349" s="243"/>
      <c r="O349" s="243"/>
      <c r="P349" s="243"/>
      <c r="Q349" s="243"/>
      <c r="R349" s="243"/>
      <c r="S349" s="243"/>
      <c r="T349" s="24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5" t="s">
        <v>148</v>
      </c>
      <c r="AU349" s="245" t="s">
        <v>86</v>
      </c>
      <c r="AV349" s="13" t="s">
        <v>84</v>
      </c>
      <c r="AW349" s="13" t="s">
        <v>32</v>
      </c>
      <c r="AX349" s="13" t="s">
        <v>76</v>
      </c>
      <c r="AY349" s="245" t="s">
        <v>127</v>
      </c>
    </row>
    <row r="350" s="14" customFormat="1">
      <c r="A350" s="14"/>
      <c r="B350" s="246"/>
      <c r="C350" s="247"/>
      <c r="D350" s="231" t="s">
        <v>148</v>
      </c>
      <c r="E350" s="248" t="s">
        <v>1</v>
      </c>
      <c r="F350" s="249" t="s">
        <v>516</v>
      </c>
      <c r="G350" s="247"/>
      <c r="H350" s="250">
        <v>51.149999999999999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6" t="s">
        <v>148</v>
      </c>
      <c r="AU350" s="256" t="s">
        <v>86</v>
      </c>
      <c r="AV350" s="14" t="s">
        <v>86</v>
      </c>
      <c r="AW350" s="14" t="s">
        <v>32</v>
      </c>
      <c r="AX350" s="14" t="s">
        <v>76</v>
      </c>
      <c r="AY350" s="256" t="s">
        <v>127</v>
      </c>
    </row>
    <row r="351" s="13" customFormat="1">
      <c r="A351" s="13"/>
      <c r="B351" s="236"/>
      <c r="C351" s="237"/>
      <c r="D351" s="231" t="s">
        <v>148</v>
      </c>
      <c r="E351" s="238" t="s">
        <v>1</v>
      </c>
      <c r="F351" s="239" t="s">
        <v>517</v>
      </c>
      <c r="G351" s="237"/>
      <c r="H351" s="238" t="s">
        <v>1</v>
      </c>
      <c r="I351" s="240"/>
      <c r="J351" s="237"/>
      <c r="K351" s="237"/>
      <c r="L351" s="241"/>
      <c r="M351" s="242"/>
      <c r="N351" s="243"/>
      <c r="O351" s="243"/>
      <c r="P351" s="243"/>
      <c r="Q351" s="243"/>
      <c r="R351" s="243"/>
      <c r="S351" s="243"/>
      <c r="T351" s="24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5" t="s">
        <v>148</v>
      </c>
      <c r="AU351" s="245" t="s">
        <v>86</v>
      </c>
      <c r="AV351" s="13" t="s">
        <v>84</v>
      </c>
      <c r="AW351" s="13" t="s">
        <v>32</v>
      </c>
      <c r="AX351" s="13" t="s">
        <v>76</v>
      </c>
      <c r="AY351" s="245" t="s">
        <v>127</v>
      </c>
    </row>
    <row r="352" s="14" customFormat="1">
      <c r="A352" s="14"/>
      <c r="B352" s="246"/>
      <c r="C352" s="247"/>
      <c r="D352" s="231" t="s">
        <v>148</v>
      </c>
      <c r="E352" s="248" t="s">
        <v>1</v>
      </c>
      <c r="F352" s="249" t="s">
        <v>7</v>
      </c>
      <c r="G352" s="247"/>
      <c r="H352" s="250">
        <v>21</v>
      </c>
      <c r="I352" s="251"/>
      <c r="J352" s="247"/>
      <c r="K352" s="247"/>
      <c r="L352" s="252"/>
      <c r="M352" s="253"/>
      <c r="N352" s="254"/>
      <c r="O352" s="254"/>
      <c r="P352" s="254"/>
      <c r="Q352" s="254"/>
      <c r="R352" s="254"/>
      <c r="S352" s="254"/>
      <c r="T352" s="25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6" t="s">
        <v>148</v>
      </c>
      <c r="AU352" s="256" t="s">
        <v>86</v>
      </c>
      <c r="AV352" s="14" t="s">
        <v>86</v>
      </c>
      <c r="AW352" s="14" t="s">
        <v>32</v>
      </c>
      <c r="AX352" s="14" t="s">
        <v>76</v>
      </c>
      <c r="AY352" s="256" t="s">
        <v>127</v>
      </c>
    </row>
    <row r="353" s="13" customFormat="1">
      <c r="A353" s="13"/>
      <c r="B353" s="236"/>
      <c r="C353" s="237"/>
      <c r="D353" s="231" t="s">
        <v>148</v>
      </c>
      <c r="E353" s="238" t="s">
        <v>1</v>
      </c>
      <c r="F353" s="239" t="s">
        <v>518</v>
      </c>
      <c r="G353" s="237"/>
      <c r="H353" s="238" t="s">
        <v>1</v>
      </c>
      <c r="I353" s="240"/>
      <c r="J353" s="237"/>
      <c r="K353" s="237"/>
      <c r="L353" s="241"/>
      <c r="M353" s="242"/>
      <c r="N353" s="243"/>
      <c r="O353" s="243"/>
      <c r="P353" s="243"/>
      <c r="Q353" s="243"/>
      <c r="R353" s="243"/>
      <c r="S353" s="243"/>
      <c r="T353" s="24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5" t="s">
        <v>148</v>
      </c>
      <c r="AU353" s="245" t="s">
        <v>86</v>
      </c>
      <c r="AV353" s="13" t="s">
        <v>84</v>
      </c>
      <c r="AW353" s="13" t="s">
        <v>32</v>
      </c>
      <c r="AX353" s="13" t="s">
        <v>76</v>
      </c>
      <c r="AY353" s="245" t="s">
        <v>127</v>
      </c>
    </row>
    <row r="354" s="14" customFormat="1">
      <c r="A354" s="14"/>
      <c r="B354" s="246"/>
      <c r="C354" s="247"/>
      <c r="D354" s="231" t="s">
        <v>148</v>
      </c>
      <c r="E354" s="248" t="s">
        <v>1</v>
      </c>
      <c r="F354" s="249" t="s">
        <v>448</v>
      </c>
      <c r="G354" s="247"/>
      <c r="H354" s="250">
        <v>52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6" t="s">
        <v>148</v>
      </c>
      <c r="AU354" s="256" t="s">
        <v>86</v>
      </c>
      <c r="AV354" s="14" t="s">
        <v>86</v>
      </c>
      <c r="AW354" s="14" t="s">
        <v>32</v>
      </c>
      <c r="AX354" s="14" t="s">
        <v>76</v>
      </c>
      <c r="AY354" s="256" t="s">
        <v>127</v>
      </c>
    </row>
    <row r="355" s="15" customFormat="1">
      <c r="A355" s="15"/>
      <c r="B355" s="257"/>
      <c r="C355" s="258"/>
      <c r="D355" s="231" t="s">
        <v>148</v>
      </c>
      <c r="E355" s="259" t="s">
        <v>1</v>
      </c>
      <c r="F355" s="260" t="s">
        <v>166</v>
      </c>
      <c r="G355" s="258"/>
      <c r="H355" s="261">
        <v>292.14999999999998</v>
      </c>
      <c r="I355" s="262"/>
      <c r="J355" s="258"/>
      <c r="K355" s="258"/>
      <c r="L355" s="263"/>
      <c r="M355" s="264"/>
      <c r="N355" s="265"/>
      <c r="O355" s="265"/>
      <c r="P355" s="265"/>
      <c r="Q355" s="265"/>
      <c r="R355" s="265"/>
      <c r="S355" s="265"/>
      <c r="T355" s="266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7" t="s">
        <v>148</v>
      </c>
      <c r="AU355" s="267" t="s">
        <v>86</v>
      </c>
      <c r="AV355" s="15" t="s">
        <v>134</v>
      </c>
      <c r="AW355" s="15" t="s">
        <v>32</v>
      </c>
      <c r="AX355" s="15" t="s">
        <v>84</v>
      </c>
      <c r="AY355" s="267" t="s">
        <v>127</v>
      </c>
    </row>
    <row r="356" s="2" customFormat="1" ht="24.15" customHeight="1">
      <c r="A356" s="38"/>
      <c r="B356" s="39"/>
      <c r="C356" s="268" t="s">
        <v>519</v>
      </c>
      <c r="D356" s="268" t="s">
        <v>258</v>
      </c>
      <c r="E356" s="269" t="s">
        <v>520</v>
      </c>
      <c r="F356" s="270" t="s">
        <v>521</v>
      </c>
      <c r="G356" s="271" t="s">
        <v>176</v>
      </c>
      <c r="H356" s="272">
        <v>54.781999999999996</v>
      </c>
      <c r="I356" s="273"/>
      <c r="J356" s="274">
        <f>ROUND(I356*H356,2)</f>
        <v>0</v>
      </c>
      <c r="K356" s="270" t="s">
        <v>133</v>
      </c>
      <c r="L356" s="275"/>
      <c r="M356" s="276" t="s">
        <v>1</v>
      </c>
      <c r="N356" s="277" t="s">
        <v>41</v>
      </c>
      <c r="O356" s="91"/>
      <c r="P356" s="227">
        <f>O356*H356</f>
        <v>0</v>
      </c>
      <c r="Q356" s="227">
        <v>0.048300000000000003</v>
      </c>
      <c r="R356" s="227">
        <f>Q356*H356</f>
        <v>2.6459706000000001</v>
      </c>
      <c r="S356" s="227">
        <v>0</v>
      </c>
      <c r="T356" s="22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180</v>
      </c>
      <c r="AT356" s="229" t="s">
        <v>258</v>
      </c>
      <c r="AU356" s="229" t="s">
        <v>86</v>
      </c>
      <c r="AY356" s="17" t="s">
        <v>127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84</v>
      </c>
      <c r="BK356" s="230">
        <f>ROUND(I356*H356,2)</f>
        <v>0</v>
      </c>
      <c r="BL356" s="17" t="s">
        <v>134</v>
      </c>
      <c r="BM356" s="229" t="s">
        <v>522</v>
      </c>
    </row>
    <row r="357" s="2" customFormat="1">
      <c r="A357" s="38"/>
      <c r="B357" s="39"/>
      <c r="C357" s="40"/>
      <c r="D357" s="231" t="s">
        <v>136</v>
      </c>
      <c r="E357" s="40"/>
      <c r="F357" s="232" t="s">
        <v>521</v>
      </c>
      <c r="G357" s="40"/>
      <c r="H357" s="40"/>
      <c r="I357" s="233"/>
      <c r="J357" s="40"/>
      <c r="K357" s="40"/>
      <c r="L357" s="44"/>
      <c r="M357" s="234"/>
      <c r="N357" s="235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136</v>
      </c>
      <c r="AU357" s="17" t="s">
        <v>86</v>
      </c>
    </row>
    <row r="358" s="13" customFormat="1">
      <c r="A358" s="13"/>
      <c r="B358" s="236"/>
      <c r="C358" s="237"/>
      <c r="D358" s="231" t="s">
        <v>148</v>
      </c>
      <c r="E358" s="238" t="s">
        <v>1</v>
      </c>
      <c r="F358" s="239" t="s">
        <v>515</v>
      </c>
      <c r="G358" s="237"/>
      <c r="H358" s="238" t="s">
        <v>1</v>
      </c>
      <c r="I358" s="240"/>
      <c r="J358" s="237"/>
      <c r="K358" s="237"/>
      <c r="L358" s="241"/>
      <c r="M358" s="242"/>
      <c r="N358" s="243"/>
      <c r="O358" s="243"/>
      <c r="P358" s="243"/>
      <c r="Q358" s="243"/>
      <c r="R358" s="243"/>
      <c r="S358" s="243"/>
      <c r="T358" s="24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5" t="s">
        <v>148</v>
      </c>
      <c r="AU358" s="245" t="s">
        <v>86</v>
      </c>
      <c r="AV358" s="13" t="s">
        <v>84</v>
      </c>
      <c r="AW358" s="13" t="s">
        <v>32</v>
      </c>
      <c r="AX358" s="13" t="s">
        <v>76</v>
      </c>
      <c r="AY358" s="245" t="s">
        <v>127</v>
      </c>
    </row>
    <row r="359" s="14" customFormat="1">
      <c r="A359" s="14"/>
      <c r="B359" s="246"/>
      <c r="C359" s="247"/>
      <c r="D359" s="231" t="s">
        <v>148</v>
      </c>
      <c r="E359" s="248" t="s">
        <v>1</v>
      </c>
      <c r="F359" s="249" t="s">
        <v>523</v>
      </c>
      <c r="G359" s="247"/>
      <c r="H359" s="250">
        <v>53.707999999999998</v>
      </c>
      <c r="I359" s="251"/>
      <c r="J359" s="247"/>
      <c r="K359" s="247"/>
      <c r="L359" s="252"/>
      <c r="M359" s="253"/>
      <c r="N359" s="254"/>
      <c r="O359" s="254"/>
      <c r="P359" s="254"/>
      <c r="Q359" s="254"/>
      <c r="R359" s="254"/>
      <c r="S359" s="254"/>
      <c r="T359" s="25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6" t="s">
        <v>148</v>
      </c>
      <c r="AU359" s="256" t="s">
        <v>86</v>
      </c>
      <c r="AV359" s="14" t="s">
        <v>86</v>
      </c>
      <c r="AW359" s="14" t="s">
        <v>32</v>
      </c>
      <c r="AX359" s="14" t="s">
        <v>84</v>
      </c>
      <c r="AY359" s="256" t="s">
        <v>127</v>
      </c>
    </row>
    <row r="360" s="14" customFormat="1">
      <c r="A360" s="14"/>
      <c r="B360" s="246"/>
      <c r="C360" s="247"/>
      <c r="D360" s="231" t="s">
        <v>148</v>
      </c>
      <c r="E360" s="247"/>
      <c r="F360" s="249" t="s">
        <v>524</v>
      </c>
      <c r="G360" s="247"/>
      <c r="H360" s="250">
        <v>54.781999999999996</v>
      </c>
      <c r="I360" s="251"/>
      <c r="J360" s="247"/>
      <c r="K360" s="247"/>
      <c r="L360" s="252"/>
      <c r="M360" s="253"/>
      <c r="N360" s="254"/>
      <c r="O360" s="254"/>
      <c r="P360" s="254"/>
      <c r="Q360" s="254"/>
      <c r="R360" s="254"/>
      <c r="S360" s="254"/>
      <c r="T360" s="25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6" t="s">
        <v>148</v>
      </c>
      <c r="AU360" s="256" t="s">
        <v>86</v>
      </c>
      <c r="AV360" s="14" t="s">
        <v>86</v>
      </c>
      <c r="AW360" s="14" t="s">
        <v>4</v>
      </c>
      <c r="AX360" s="14" t="s">
        <v>84</v>
      </c>
      <c r="AY360" s="256" t="s">
        <v>127</v>
      </c>
    </row>
    <row r="361" s="2" customFormat="1" ht="16.5" customHeight="1">
      <c r="A361" s="38"/>
      <c r="B361" s="39"/>
      <c r="C361" s="268" t="s">
        <v>525</v>
      </c>
      <c r="D361" s="268" t="s">
        <v>258</v>
      </c>
      <c r="E361" s="269" t="s">
        <v>526</v>
      </c>
      <c r="F361" s="270" t="s">
        <v>527</v>
      </c>
      <c r="G361" s="271" t="s">
        <v>176</v>
      </c>
      <c r="H361" s="272">
        <v>54.600000000000001</v>
      </c>
      <c r="I361" s="273"/>
      <c r="J361" s="274">
        <f>ROUND(I361*H361,2)</f>
        <v>0</v>
      </c>
      <c r="K361" s="270" t="s">
        <v>133</v>
      </c>
      <c r="L361" s="275"/>
      <c r="M361" s="276" t="s">
        <v>1</v>
      </c>
      <c r="N361" s="277" t="s">
        <v>41</v>
      </c>
      <c r="O361" s="91"/>
      <c r="P361" s="227">
        <f>O361*H361</f>
        <v>0</v>
      </c>
      <c r="Q361" s="227">
        <v>0.055</v>
      </c>
      <c r="R361" s="227">
        <f>Q361*H361</f>
        <v>3.0030000000000001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180</v>
      </c>
      <c r="AT361" s="229" t="s">
        <v>258</v>
      </c>
      <c r="AU361" s="229" t="s">
        <v>86</v>
      </c>
      <c r="AY361" s="17" t="s">
        <v>127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84</v>
      </c>
      <c r="BK361" s="230">
        <f>ROUND(I361*H361,2)</f>
        <v>0</v>
      </c>
      <c r="BL361" s="17" t="s">
        <v>134</v>
      </c>
      <c r="BM361" s="229" t="s">
        <v>528</v>
      </c>
    </row>
    <row r="362" s="2" customFormat="1">
      <c r="A362" s="38"/>
      <c r="B362" s="39"/>
      <c r="C362" s="40"/>
      <c r="D362" s="231" t="s">
        <v>136</v>
      </c>
      <c r="E362" s="40"/>
      <c r="F362" s="232" t="s">
        <v>527</v>
      </c>
      <c r="G362" s="40"/>
      <c r="H362" s="40"/>
      <c r="I362" s="233"/>
      <c r="J362" s="40"/>
      <c r="K362" s="40"/>
      <c r="L362" s="44"/>
      <c r="M362" s="234"/>
      <c r="N362" s="235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136</v>
      </c>
      <c r="AU362" s="17" t="s">
        <v>86</v>
      </c>
    </row>
    <row r="363" s="14" customFormat="1">
      <c r="A363" s="14"/>
      <c r="B363" s="246"/>
      <c r="C363" s="247"/>
      <c r="D363" s="231" t="s">
        <v>148</v>
      </c>
      <c r="E363" s="248" t="s">
        <v>1</v>
      </c>
      <c r="F363" s="249" t="s">
        <v>529</v>
      </c>
      <c r="G363" s="247"/>
      <c r="H363" s="250">
        <v>54.600000000000001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6" t="s">
        <v>148</v>
      </c>
      <c r="AU363" s="256" t="s">
        <v>86</v>
      </c>
      <c r="AV363" s="14" t="s">
        <v>86</v>
      </c>
      <c r="AW363" s="14" t="s">
        <v>32</v>
      </c>
      <c r="AX363" s="14" t="s">
        <v>84</v>
      </c>
      <c r="AY363" s="256" t="s">
        <v>127</v>
      </c>
    </row>
    <row r="364" s="2" customFormat="1" ht="24.15" customHeight="1">
      <c r="A364" s="38"/>
      <c r="B364" s="39"/>
      <c r="C364" s="268" t="s">
        <v>530</v>
      </c>
      <c r="D364" s="268" t="s">
        <v>258</v>
      </c>
      <c r="E364" s="269" t="s">
        <v>531</v>
      </c>
      <c r="F364" s="270" t="s">
        <v>532</v>
      </c>
      <c r="G364" s="271" t="s">
        <v>176</v>
      </c>
      <c r="H364" s="272">
        <v>22.491</v>
      </c>
      <c r="I364" s="273"/>
      <c r="J364" s="274">
        <f>ROUND(I364*H364,2)</f>
        <v>0</v>
      </c>
      <c r="K364" s="270" t="s">
        <v>133</v>
      </c>
      <c r="L364" s="275"/>
      <c r="M364" s="276" t="s">
        <v>1</v>
      </c>
      <c r="N364" s="277" t="s">
        <v>41</v>
      </c>
      <c r="O364" s="91"/>
      <c r="P364" s="227">
        <f>O364*H364</f>
        <v>0</v>
      </c>
      <c r="Q364" s="227">
        <v>0.065670000000000006</v>
      </c>
      <c r="R364" s="227">
        <f>Q364*H364</f>
        <v>1.47698397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180</v>
      </c>
      <c r="AT364" s="229" t="s">
        <v>258</v>
      </c>
      <c r="AU364" s="229" t="s">
        <v>86</v>
      </c>
      <c r="AY364" s="17" t="s">
        <v>127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84</v>
      </c>
      <c r="BK364" s="230">
        <f>ROUND(I364*H364,2)</f>
        <v>0</v>
      </c>
      <c r="BL364" s="17" t="s">
        <v>134</v>
      </c>
      <c r="BM364" s="229" t="s">
        <v>533</v>
      </c>
    </row>
    <row r="365" s="2" customFormat="1">
      <c r="A365" s="38"/>
      <c r="B365" s="39"/>
      <c r="C365" s="40"/>
      <c r="D365" s="231" t="s">
        <v>136</v>
      </c>
      <c r="E365" s="40"/>
      <c r="F365" s="232" t="s">
        <v>532</v>
      </c>
      <c r="G365" s="40"/>
      <c r="H365" s="40"/>
      <c r="I365" s="233"/>
      <c r="J365" s="40"/>
      <c r="K365" s="40"/>
      <c r="L365" s="44"/>
      <c r="M365" s="234"/>
      <c r="N365" s="235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136</v>
      </c>
      <c r="AU365" s="17" t="s">
        <v>86</v>
      </c>
    </row>
    <row r="366" s="14" customFormat="1">
      <c r="A366" s="14"/>
      <c r="B366" s="246"/>
      <c r="C366" s="247"/>
      <c r="D366" s="231" t="s">
        <v>148</v>
      </c>
      <c r="E366" s="248" t="s">
        <v>1</v>
      </c>
      <c r="F366" s="249" t="s">
        <v>534</v>
      </c>
      <c r="G366" s="247"/>
      <c r="H366" s="250">
        <v>22.050000000000001</v>
      </c>
      <c r="I366" s="251"/>
      <c r="J366" s="247"/>
      <c r="K366" s="247"/>
      <c r="L366" s="252"/>
      <c r="M366" s="253"/>
      <c r="N366" s="254"/>
      <c r="O366" s="254"/>
      <c r="P366" s="254"/>
      <c r="Q366" s="254"/>
      <c r="R366" s="254"/>
      <c r="S366" s="254"/>
      <c r="T366" s="25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6" t="s">
        <v>148</v>
      </c>
      <c r="AU366" s="256" t="s">
        <v>86</v>
      </c>
      <c r="AV366" s="14" t="s">
        <v>86</v>
      </c>
      <c r="AW366" s="14" t="s">
        <v>32</v>
      </c>
      <c r="AX366" s="14" t="s">
        <v>84</v>
      </c>
      <c r="AY366" s="256" t="s">
        <v>127</v>
      </c>
    </row>
    <row r="367" s="14" customFormat="1">
      <c r="A367" s="14"/>
      <c r="B367" s="246"/>
      <c r="C367" s="247"/>
      <c r="D367" s="231" t="s">
        <v>148</v>
      </c>
      <c r="E367" s="247"/>
      <c r="F367" s="249" t="s">
        <v>535</v>
      </c>
      <c r="G367" s="247"/>
      <c r="H367" s="250">
        <v>22.491</v>
      </c>
      <c r="I367" s="251"/>
      <c r="J367" s="247"/>
      <c r="K367" s="247"/>
      <c r="L367" s="252"/>
      <c r="M367" s="253"/>
      <c r="N367" s="254"/>
      <c r="O367" s="254"/>
      <c r="P367" s="254"/>
      <c r="Q367" s="254"/>
      <c r="R367" s="254"/>
      <c r="S367" s="254"/>
      <c r="T367" s="25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6" t="s">
        <v>148</v>
      </c>
      <c r="AU367" s="256" t="s">
        <v>86</v>
      </c>
      <c r="AV367" s="14" t="s">
        <v>86</v>
      </c>
      <c r="AW367" s="14" t="s">
        <v>4</v>
      </c>
      <c r="AX367" s="14" t="s">
        <v>84</v>
      </c>
      <c r="AY367" s="256" t="s">
        <v>127</v>
      </c>
    </row>
    <row r="368" s="2" customFormat="1" ht="16.5" customHeight="1">
      <c r="A368" s="38"/>
      <c r="B368" s="39"/>
      <c r="C368" s="268" t="s">
        <v>536</v>
      </c>
      <c r="D368" s="268" t="s">
        <v>258</v>
      </c>
      <c r="E368" s="269" t="s">
        <v>537</v>
      </c>
      <c r="F368" s="270" t="s">
        <v>538</v>
      </c>
      <c r="G368" s="271" t="s">
        <v>176</v>
      </c>
      <c r="H368" s="272">
        <v>174.78700000000001</v>
      </c>
      <c r="I368" s="273"/>
      <c r="J368" s="274">
        <f>ROUND(I368*H368,2)</f>
        <v>0</v>
      </c>
      <c r="K368" s="270" t="s">
        <v>133</v>
      </c>
      <c r="L368" s="275"/>
      <c r="M368" s="276" t="s">
        <v>1</v>
      </c>
      <c r="N368" s="277" t="s">
        <v>41</v>
      </c>
      <c r="O368" s="91"/>
      <c r="P368" s="227">
        <f>O368*H368</f>
        <v>0</v>
      </c>
      <c r="Q368" s="227">
        <v>0.080000000000000002</v>
      </c>
      <c r="R368" s="227">
        <f>Q368*H368</f>
        <v>13.98296</v>
      </c>
      <c r="S368" s="227">
        <v>0</v>
      </c>
      <c r="T368" s="22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180</v>
      </c>
      <c r="AT368" s="229" t="s">
        <v>258</v>
      </c>
      <c r="AU368" s="229" t="s">
        <v>86</v>
      </c>
      <c r="AY368" s="17" t="s">
        <v>127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84</v>
      </c>
      <c r="BK368" s="230">
        <f>ROUND(I368*H368,2)</f>
        <v>0</v>
      </c>
      <c r="BL368" s="17" t="s">
        <v>134</v>
      </c>
      <c r="BM368" s="229" t="s">
        <v>539</v>
      </c>
    </row>
    <row r="369" s="2" customFormat="1">
      <c r="A369" s="38"/>
      <c r="B369" s="39"/>
      <c r="C369" s="40"/>
      <c r="D369" s="231" t="s">
        <v>136</v>
      </c>
      <c r="E369" s="40"/>
      <c r="F369" s="232" t="s">
        <v>538</v>
      </c>
      <c r="G369" s="40"/>
      <c r="H369" s="40"/>
      <c r="I369" s="233"/>
      <c r="J369" s="40"/>
      <c r="K369" s="40"/>
      <c r="L369" s="44"/>
      <c r="M369" s="234"/>
      <c r="N369" s="235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136</v>
      </c>
      <c r="AU369" s="17" t="s">
        <v>86</v>
      </c>
    </row>
    <row r="370" s="13" customFormat="1">
      <c r="A370" s="13"/>
      <c r="B370" s="236"/>
      <c r="C370" s="237"/>
      <c r="D370" s="231" t="s">
        <v>148</v>
      </c>
      <c r="E370" s="238" t="s">
        <v>1</v>
      </c>
      <c r="F370" s="239" t="s">
        <v>513</v>
      </c>
      <c r="G370" s="237"/>
      <c r="H370" s="238" t="s">
        <v>1</v>
      </c>
      <c r="I370" s="240"/>
      <c r="J370" s="237"/>
      <c r="K370" s="237"/>
      <c r="L370" s="241"/>
      <c r="M370" s="242"/>
      <c r="N370" s="243"/>
      <c r="O370" s="243"/>
      <c r="P370" s="243"/>
      <c r="Q370" s="243"/>
      <c r="R370" s="243"/>
      <c r="S370" s="243"/>
      <c r="T370" s="24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5" t="s">
        <v>148</v>
      </c>
      <c r="AU370" s="245" t="s">
        <v>86</v>
      </c>
      <c r="AV370" s="13" t="s">
        <v>84</v>
      </c>
      <c r="AW370" s="13" t="s">
        <v>32</v>
      </c>
      <c r="AX370" s="13" t="s">
        <v>76</v>
      </c>
      <c r="AY370" s="245" t="s">
        <v>127</v>
      </c>
    </row>
    <row r="371" s="14" customFormat="1">
      <c r="A371" s="14"/>
      <c r="B371" s="246"/>
      <c r="C371" s="247"/>
      <c r="D371" s="231" t="s">
        <v>148</v>
      </c>
      <c r="E371" s="248" t="s">
        <v>1</v>
      </c>
      <c r="F371" s="249" t="s">
        <v>540</v>
      </c>
      <c r="G371" s="247"/>
      <c r="H371" s="250">
        <v>171.36000000000001</v>
      </c>
      <c r="I371" s="251"/>
      <c r="J371" s="247"/>
      <c r="K371" s="247"/>
      <c r="L371" s="252"/>
      <c r="M371" s="253"/>
      <c r="N371" s="254"/>
      <c r="O371" s="254"/>
      <c r="P371" s="254"/>
      <c r="Q371" s="254"/>
      <c r="R371" s="254"/>
      <c r="S371" s="254"/>
      <c r="T371" s="25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6" t="s">
        <v>148</v>
      </c>
      <c r="AU371" s="256" t="s">
        <v>86</v>
      </c>
      <c r="AV371" s="14" t="s">
        <v>86</v>
      </c>
      <c r="AW371" s="14" t="s">
        <v>32</v>
      </c>
      <c r="AX371" s="14" t="s">
        <v>84</v>
      </c>
      <c r="AY371" s="256" t="s">
        <v>127</v>
      </c>
    </row>
    <row r="372" s="14" customFormat="1">
      <c r="A372" s="14"/>
      <c r="B372" s="246"/>
      <c r="C372" s="247"/>
      <c r="D372" s="231" t="s">
        <v>148</v>
      </c>
      <c r="E372" s="247"/>
      <c r="F372" s="249" t="s">
        <v>541</v>
      </c>
      <c r="G372" s="247"/>
      <c r="H372" s="250">
        <v>174.78700000000001</v>
      </c>
      <c r="I372" s="251"/>
      <c r="J372" s="247"/>
      <c r="K372" s="247"/>
      <c r="L372" s="252"/>
      <c r="M372" s="253"/>
      <c r="N372" s="254"/>
      <c r="O372" s="254"/>
      <c r="P372" s="254"/>
      <c r="Q372" s="254"/>
      <c r="R372" s="254"/>
      <c r="S372" s="254"/>
      <c r="T372" s="25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6" t="s">
        <v>148</v>
      </c>
      <c r="AU372" s="256" t="s">
        <v>86</v>
      </c>
      <c r="AV372" s="14" t="s">
        <v>86</v>
      </c>
      <c r="AW372" s="14" t="s">
        <v>4</v>
      </c>
      <c r="AX372" s="14" t="s">
        <v>84</v>
      </c>
      <c r="AY372" s="256" t="s">
        <v>127</v>
      </c>
    </row>
    <row r="373" s="2" customFormat="1" ht="24.15" customHeight="1">
      <c r="A373" s="38"/>
      <c r="B373" s="39"/>
      <c r="C373" s="218" t="s">
        <v>542</v>
      </c>
      <c r="D373" s="218" t="s">
        <v>129</v>
      </c>
      <c r="E373" s="219" t="s">
        <v>543</v>
      </c>
      <c r="F373" s="220" t="s">
        <v>544</v>
      </c>
      <c r="G373" s="221" t="s">
        <v>176</v>
      </c>
      <c r="H373" s="222">
        <v>13</v>
      </c>
      <c r="I373" s="223"/>
      <c r="J373" s="224">
        <f>ROUND(I373*H373,2)</f>
        <v>0</v>
      </c>
      <c r="K373" s="220" t="s">
        <v>133</v>
      </c>
      <c r="L373" s="44"/>
      <c r="M373" s="225" t="s">
        <v>1</v>
      </c>
      <c r="N373" s="226" t="s">
        <v>41</v>
      </c>
      <c r="O373" s="91"/>
      <c r="P373" s="227">
        <f>O373*H373</f>
        <v>0</v>
      </c>
      <c r="Q373" s="227">
        <v>0.10095</v>
      </c>
      <c r="R373" s="227">
        <f>Q373*H373</f>
        <v>1.3123499999999999</v>
      </c>
      <c r="S373" s="227">
        <v>0</v>
      </c>
      <c r="T373" s="22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9" t="s">
        <v>134</v>
      </c>
      <c r="AT373" s="229" t="s">
        <v>129</v>
      </c>
      <c r="AU373" s="229" t="s">
        <v>86</v>
      </c>
      <c r="AY373" s="17" t="s">
        <v>127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7" t="s">
        <v>84</v>
      </c>
      <c r="BK373" s="230">
        <f>ROUND(I373*H373,2)</f>
        <v>0</v>
      </c>
      <c r="BL373" s="17" t="s">
        <v>134</v>
      </c>
      <c r="BM373" s="229" t="s">
        <v>545</v>
      </c>
    </row>
    <row r="374" s="2" customFormat="1">
      <c r="A374" s="38"/>
      <c r="B374" s="39"/>
      <c r="C374" s="40"/>
      <c r="D374" s="231" t="s">
        <v>136</v>
      </c>
      <c r="E374" s="40"/>
      <c r="F374" s="232" t="s">
        <v>546</v>
      </c>
      <c r="G374" s="40"/>
      <c r="H374" s="40"/>
      <c r="I374" s="233"/>
      <c r="J374" s="40"/>
      <c r="K374" s="40"/>
      <c r="L374" s="44"/>
      <c r="M374" s="234"/>
      <c r="N374" s="235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136</v>
      </c>
      <c r="AU374" s="17" t="s">
        <v>86</v>
      </c>
    </row>
    <row r="375" s="13" customFormat="1">
      <c r="A375" s="13"/>
      <c r="B375" s="236"/>
      <c r="C375" s="237"/>
      <c r="D375" s="231" t="s">
        <v>148</v>
      </c>
      <c r="E375" s="238" t="s">
        <v>1</v>
      </c>
      <c r="F375" s="239" t="s">
        <v>547</v>
      </c>
      <c r="G375" s="237"/>
      <c r="H375" s="238" t="s">
        <v>1</v>
      </c>
      <c r="I375" s="240"/>
      <c r="J375" s="237"/>
      <c r="K375" s="237"/>
      <c r="L375" s="241"/>
      <c r="M375" s="242"/>
      <c r="N375" s="243"/>
      <c r="O375" s="243"/>
      <c r="P375" s="243"/>
      <c r="Q375" s="243"/>
      <c r="R375" s="243"/>
      <c r="S375" s="243"/>
      <c r="T375" s="24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5" t="s">
        <v>148</v>
      </c>
      <c r="AU375" s="245" t="s">
        <v>86</v>
      </c>
      <c r="AV375" s="13" t="s">
        <v>84</v>
      </c>
      <c r="AW375" s="13" t="s">
        <v>32</v>
      </c>
      <c r="AX375" s="13" t="s">
        <v>76</v>
      </c>
      <c r="AY375" s="245" t="s">
        <v>127</v>
      </c>
    </row>
    <row r="376" s="14" customFormat="1">
      <c r="A376" s="14"/>
      <c r="B376" s="246"/>
      <c r="C376" s="247"/>
      <c r="D376" s="231" t="s">
        <v>148</v>
      </c>
      <c r="E376" s="248" t="s">
        <v>1</v>
      </c>
      <c r="F376" s="249" t="s">
        <v>216</v>
      </c>
      <c r="G376" s="247"/>
      <c r="H376" s="250">
        <v>13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6" t="s">
        <v>148</v>
      </c>
      <c r="AU376" s="256" t="s">
        <v>86</v>
      </c>
      <c r="AV376" s="14" t="s">
        <v>86</v>
      </c>
      <c r="AW376" s="14" t="s">
        <v>32</v>
      </c>
      <c r="AX376" s="14" t="s">
        <v>84</v>
      </c>
      <c r="AY376" s="256" t="s">
        <v>127</v>
      </c>
    </row>
    <row r="377" s="2" customFormat="1" ht="16.5" customHeight="1">
      <c r="A377" s="38"/>
      <c r="B377" s="39"/>
      <c r="C377" s="268" t="s">
        <v>548</v>
      </c>
      <c r="D377" s="268" t="s">
        <v>258</v>
      </c>
      <c r="E377" s="269" t="s">
        <v>549</v>
      </c>
      <c r="F377" s="270" t="s">
        <v>550</v>
      </c>
      <c r="G377" s="271" t="s">
        <v>176</v>
      </c>
      <c r="H377" s="272">
        <v>13.26</v>
      </c>
      <c r="I377" s="273"/>
      <c r="J377" s="274">
        <f>ROUND(I377*H377,2)</f>
        <v>0</v>
      </c>
      <c r="K377" s="270" t="s">
        <v>133</v>
      </c>
      <c r="L377" s="275"/>
      <c r="M377" s="276" t="s">
        <v>1</v>
      </c>
      <c r="N377" s="277" t="s">
        <v>41</v>
      </c>
      <c r="O377" s="91"/>
      <c r="P377" s="227">
        <f>O377*H377</f>
        <v>0</v>
      </c>
      <c r="Q377" s="227">
        <v>0.028000000000000001</v>
      </c>
      <c r="R377" s="227">
        <f>Q377*H377</f>
        <v>0.37128</v>
      </c>
      <c r="S377" s="227">
        <v>0</v>
      </c>
      <c r="T377" s="228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9" t="s">
        <v>180</v>
      </c>
      <c r="AT377" s="229" t="s">
        <v>258</v>
      </c>
      <c r="AU377" s="229" t="s">
        <v>86</v>
      </c>
      <c r="AY377" s="17" t="s">
        <v>127</v>
      </c>
      <c r="BE377" s="230">
        <f>IF(N377="základní",J377,0)</f>
        <v>0</v>
      </c>
      <c r="BF377" s="230">
        <f>IF(N377="snížená",J377,0)</f>
        <v>0</v>
      </c>
      <c r="BG377" s="230">
        <f>IF(N377="zákl. přenesená",J377,0)</f>
        <v>0</v>
      </c>
      <c r="BH377" s="230">
        <f>IF(N377="sníž. přenesená",J377,0)</f>
        <v>0</v>
      </c>
      <c r="BI377" s="230">
        <f>IF(N377="nulová",J377,0)</f>
        <v>0</v>
      </c>
      <c r="BJ377" s="17" t="s">
        <v>84</v>
      </c>
      <c r="BK377" s="230">
        <f>ROUND(I377*H377,2)</f>
        <v>0</v>
      </c>
      <c r="BL377" s="17" t="s">
        <v>134</v>
      </c>
      <c r="BM377" s="229" t="s">
        <v>551</v>
      </c>
    </row>
    <row r="378" s="2" customFormat="1">
      <c r="A378" s="38"/>
      <c r="B378" s="39"/>
      <c r="C378" s="40"/>
      <c r="D378" s="231" t="s">
        <v>136</v>
      </c>
      <c r="E378" s="40"/>
      <c r="F378" s="232" t="s">
        <v>550</v>
      </c>
      <c r="G378" s="40"/>
      <c r="H378" s="40"/>
      <c r="I378" s="233"/>
      <c r="J378" s="40"/>
      <c r="K378" s="40"/>
      <c r="L378" s="44"/>
      <c r="M378" s="234"/>
      <c r="N378" s="235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136</v>
      </c>
      <c r="AU378" s="17" t="s">
        <v>86</v>
      </c>
    </row>
    <row r="379" s="14" customFormat="1">
      <c r="A379" s="14"/>
      <c r="B379" s="246"/>
      <c r="C379" s="247"/>
      <c r="D379" s="231" t="s">
        <v>148</v>
      </c>
      <c r="E379" s="247"/>
      <c r="F379" s="249" t="s">
        <v>552</v>
      </c>
      <c r="G379" s="247"/>
      <c r="H379" s="250">
        <v>13.26</v>
      </c>
      <c r="I379" s="251"/>
      <c r="J379" s="247"/>
      <c r="K379" s="247"/>
      <c r="L379" s="252"/>
      <c r="M379" s="253"/>
      <c r="N379" s="254"/>
      <c r="O379" s="254"/>
      <c r="P379" s="254"/>
      <c r="Q379" s="254"/>
      <c r="R379" s="254"/>
      <c r="S379" s="254"/>
      <c r="T379" s="25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6" t="s">
        <v>148</v>
      </c>
      <c r="AU379" s="256" t="s">
        <v>86</v>
      </c>
      <c r="AV379" s="14" t="s">
        <v>86</v>
      </c>
      <c r="AW379" s="14" t="s">
        <v>4</v>
      </c>
      <c r="AX379" s="14" t="s">
        <v>84</v>
      </c>
      <c r="AY379" s="256" t="s">
        <v>127</v>
      </c>
    </row>
    <row r="380" s="2" customFormat="1" ht="33" customHeight="1">
      <c r="A380" s="38"/>
      <c r="B380" s="39"/>
      <c r="C380" s="218" t="s">
        <v>553</v>
      </c>
      <c r="D380" s="218" t="s">
        <v>129</v>
      </c>
      <c r="E380" s="219" t="s">
        <v>554</v>
      </c>
      <c r="F380" s="220" t="s">
        <v>555</v>
      </c>
      <c r="G380" s="221" t="s">
        <v>176</v>
      </c>
      <c r="H380" s="222">
        <v>20</v>
      </c>
      <c r="I380" s="223"/>
      <c r="J380" s="224">
        <f>ROUND(I380*H380,2)</f>
        <v>0</v>
      </c>
      <c r="K380" s="220" t="s">
        <v>133</v>
      </c>
      <c r="L380" s="44"/>
      <c r="M380" s="225" t="s">
        <v>1</v>
      </c>
      <c r="N380" s="226" t="s">
        <v>41</v>
      </c>
      <c r="O380" s="91"/>
      <c r="P380" s="227">
        <f>O380*H380</f>
        <v>0</v>
      </c>
      <c r="Q380" s="227">
        <v>0.00060999999999999997</v>
      </c>
      <c r="R380" s="227">
        <f>Q380*H380</f>
        <v>0.012199999999999999</v>
      </c>
      <c r="S380" s="227">
        <v>0</v>
      </c>
      <c r="T380" s="228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9" t="s">
        <v>134</v>
      </c>
      <c r="AT380" s="229" t="s">
        <v>129</v>
      </c>
      <c r="AU380" s="229" t="s">
        <v>86</v>
      </c>
      <c r="AY380" s="17" t="s">
        <v>127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17" t="s">
        <v>84</v>
      </c>
      <c r="BK380" s="230">
        <f>ROUND(I380*H380,2)</f>
        <v>0</v>
      </c>
      <c r="BL380" s="17" t="s">
        <v>134</v>
      </c>
      <c r="BM380" s="229" t="s">
        <v>556</v>
      </c>
    </row>
    <row r="381" s="2" customFormat="1">
      <c r="A381" s="38"/>
      <c r="B381" s="39"/>
      <c r="C381" s="40"/>
      <c r="D381" s="231" t="s">
        <v>136</v>
      </c>
      <c r="E381" s="40"/>
      <c r="F381" s="232" t="s">
        <v>557</v>
      </c>
      <c r="G381" s="40"/>
      <c r="H381" s="40"/>
      <c r="I381" s="233"/>
      <c r="J381" s="40"/>
      <c r="K381" s="40"/>
      <c r="L381" s="44"/>
      <c r="M381" s="234"/>
      <c r="N381" s="235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136</v>
      </c>
      <c r="AU381" s="17" t="s">
        <v>86</v>
      </c>
    </row>
    <row r="382" s="13" customFormat="1">
      <c r="A382" s="13"/>
      <c r="B382" s="236"/>
      <c r="C382" s="237"/>
      <c r="D382" s="231" t="s">
        <v>148</v>
      </c>
      <c r="E382" s="238" t="s">
        <v>1</v>
      </c>
      <c r="F382" s="239" t="s">
        <v>558</v>
      </c>
      <c r="G382" s="237"/>
      <c r="H382" s="238" t="s">
        <v>1</v>
      </c>
      <c r="I382" s="240"/>
      <c r="J382" s="237"/>
      <c r="K382" s="237"/>
      <c r="L382" s="241"/>
      <c r="M382" s="242"/>
      <c r="N382" s="243"/>
      <c r="O382" s="243"/>
      <c r="P382" s="243"/>
      <c r="Q382" s="243"/>
      <c r="R382" s="243"/>
      <c r="S382" s="243"/>
      <c r="T382" s="24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5" t="s">
        <v>148</v>
      </c>
      <c r="AU382" s="245" t="s">
        <v>86</v>
      </c>
      <c r="AV382" s="13" t="s">
        <v>84</v>
      </c>
      <c r="AW382" s="13" t="s">
        <v>32</v>
      </c>
      <c r="AX382" s="13" t="s">
        <v>76</v>
      </c>
      <c r="AY382" s="245" t="s">
        <v>127</v>
      </c>
    </row>
    <row r="383" s="14" customFormat="1">
      <c r="A383" s="14"/>
      <c r="B383" s="246"/>
      <c r="C383" s="247"/>
      <c r="D383" s="231" t="s">
        <v>148</v>
      </c>
      <c r="E383" s="248" t="s">
        <v>1</v>
      </c>
      <c r="F383" s="249" t="s">
        <v>559</v>
      </c>
      <c r="G383" s="247"/>
      <c r="H383" s="250">
        <v>20</v>
      </c>
      <c r="I383" s="251"/>
      <c r="J383" s="247"/>
      <c r="K383" s="247"/>
      <c r="L383" s="252"/>
      <c r="M383" s="253"/>
      <c r="N383" s="254"/>
      <c r="O383" s="254"/>
      <c r="P383" s="254"/>
      <c r="Q383" s="254"/>
      <c r="R383" s="254"/>
      <c r="S383" s="254"/>
      <c r="T383" s="25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6" t="s">
        <v>148</v>
      </c>
      <c r="AU383" s="256" t="s">
        <v>86</v>
      </c>
      <c r="AV383" s="14" t="s">
        <v>86</v>
      </c>
      <c r="AW383" s="14" t="s">
        <v>32</v>
      </c>
      <c r="AX383" s="14" t="s">
        <v>84</v>
      </c>
      <c r="AY383" s="256" t="s">
        <v>127</v>
      </c>
    </row>
    <row r="384" s="2" customFormat="1" ht="24.15" customHeight="1">
      <c r="A384" s="38"/>
      <c r="B384" s="39"/>
      <c r="C384" s="218" t="s">
        <v>560</v>
      </c>
      <c r="D384" s="218" t="s">
        <v>129</v>
      </c>
      <c r="E384" s="219" t="s">
        <v>561</v>
      </c>
      <c r="F384" s="220" t="s">
        <v>562</v>
      </c>
      <c r="G384" s="221" t="s">
        <v>176</v>
      </c>
      <c r="H384" s="222">
        <v>20</v>
      </c>
      <c r="I384" s="223"/>
      <c r="J384" s="224">
        <f>ROUND(I384*H384,2)</f>
        <v>0</v>
      </c>
      <c r="K384" s="220" t="s">
        <v>133</v>
      </c>
      <c r="L384" s="44"/>
      <c r="M384" s="225" t="s">
        <v>1</v>
      </c>
      <c r="N384" s="226" t="s">
        <v>41</v>
      </c>
      <c r="O384" s="91"/>
      <c r="P384" s="227">
        <f>O384*H384</f>
        <v>0</v>
      </c>
      <c r="Q384" s="227">
        <v>0</v>
      </c>
      <c r="R384" s="227">
        <f>Q384*H384</f>
        <v>0</v>
      </c>
      <c r="S384" s="227">
        <v>0</v>
      </c>
      <c r="T384" s="228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9" t="s">
        <v>134</v>
      </c>
      <c r="AT384" s="229" t="s">
        <v>129</v>
      </c>
      <c r="AU384" s="229" t="s">
        <v>86</v>
      </c>
      <c r="AY384" s="17" t="s">
        <v>127</v>
      </c>
      <c r="BE384" s="230">
        <f>IF(N384="základní",J384,0)</f>
        <v>0</v>
      </c>
      <c r="BF384" s="230">
        <f>IF(N384="snížená",J384,0)</f>
        <v>0</v>
      </c>
      <c r="BG384" s="230">
        <f>IF(N384="zákl. přenesená",J384,0)</f>
        <v>0</v>
      </c>
      <c r="BH384" s="230">
        <f>IF(N384="sníž. přenesená",J384,0)</f>
        <v>0</v>
      </c>
      <c r="BI384" s="230">
        <f>IF(N384="nulová",J384,0)</f>
        <v>0</v>
      </c>
      <c r="BJ384" s="17" t="s">
        <v>84</v>
      </c>
      <c r="BK384" s="230">
        <f>ROUND(I384*H384,2)</f>
        <v>0</v>
      </c>
      <c r="BL384" s="17" t="s">
        <v>134</v>
      </c>
      <c r="BM384" s="229" t="s">
        <v>563</v>
      </c>
    </row>
    <row r="385" s="2" customFormat="1">
      <c r="A385" s="38"/>
      <c r="B385" s="39"/>
      <c r="C385" s="40"/>
      <c r="D385" s="231" t="s">
        <v>136</v>
      </c>
      <c r="E385" s="40"/>
      <c r="F385" s="232" t="s">
        <v>564</v>
      </c>
      <c r="G385" s="40"/>
      <c r="H385" s="40"/>
      <c r="I385" s="233"/>
      <c r="J385" s="40"/>
      <c r="K385" s="40"/>
      <c r="L385" s="44"/>
      <c r="M385" s="234"/>
      <c r="N385" s="235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136</v>
      </c>
      <c r="AU385" s="17" t="s">
        <v>86</v>
      </c>
    </row>
    <row r="386" s="13" customFormat="1">
      <c r="A386" s="13"/>
      <c r="B386" s="236"/>
      <c r="C386" s="237"/>
      <c r="D386" s="231" t="s">
        <v>148</v>
      </c>
      <c r="E386" s="238" t="s">
        <v>1</v>
      </c>
      <c r="F386" s="239" t="s">
        <v>558</v>
      </c>
      <c r="G386" s="237"/>
      <c r="H386" s="238" t="s">
        <v>1</v>
      </c>
      <c r="I386" s="240"/>
      <c r="J386" s="237"/>
      <c r="K386" s="237"/>
      <c r="L386" s="241"/>
      <c r="M386" s="242"/>
      <c r="N386" s="243"/>
      <c r="O386" s="243"/>
      <c r="P386" s="243"/>
      <c r="Q386" s="243"/>
      <c r="R386" s="243"/>
      <c r="S386" s="243"/>
      <c r="T386" s="24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5" t="s">
        <v>148</v>
      </c>
      <c r="AU386" s="245" t="s">
        <v>86</v>
      </c>
      <c r="AV386" s="13" t="s">
        <v>84</v>
      </c>
      <c r="AW386" s="13" t="s">
        <v>32</v>
      </c>
      <c r="AX386" s="13" t="s">
        <v>76</v>
      </c>
      <c r="AY386" s="245" t="s">
        <v>127</v>
      </c>
    </row>
    <row r="387" s="14" customFormat="1">
      <c r="A387" s="14"/>
      <c r="B387" s="246"/>
      <c r="C387" s="247"/>
      <c r="D387" s="231" t="s">
        <v>148</v>
      </c>
      <c r="E387" s="248" t="s">
        <v>1</v>
      </c>
      <c r="F387" s="249" t="s">
        <v>559</v>
      </c>
      <c r="G387" s="247"/>
      <c r="H387" s="250">
        <v>20</v>
      </c>
      <c r="I387" s="251"/>
      <c r="J387" s="247"/>
      <c r="K387" s="247"/>
      <c r="L387" s="252"/>
      <c r="M387" s="253"/>
      <c r="N387" s="254"/>
      <c r="O387" s="254"/>
      <c r="P387" s="254"/>
      <c r="Q387" s="254"/>
      <c r="R387" s="254"/>
      <c r="S387" s="254"/>
      <c r="T387" s="25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6" t="s">
        <v>148</v>
      </c>
      <c r="AU387" s="256" t="s">
        <v>86</v>
      </c>
      <c r="AV387" s="14" t="s">
        <v>86</v>
      </c>
      <c r="AW387" s="14" t="s">
        <v>32</v>
      </c>
      <c r="AX387" s="14" t="s">
        <v>84</v>
      </c>
      <c r="AY387" s="256" t="s">
        <v>127</v>
      </c>
    </row>
    <row r="388" s="12" customFormat="1" ht="22.8" customHeight="1">
      <c r="A388" s="12"/>
      <c r="B388" s="202"/>
      <c r="C388" s="203"/>
      <c r="D388" s="204" t="s">
        <v>75</v>
      </c>
      <c r="E388" s="216" t="s">
        <v>565</v>
      </c>
      <c r="F388" s="216" t="s">
        <v>566</v>
      </c>
      <c r="G388" s="203"/>
      <c r="H388" s="203"/>
      <c r="I388" s="206"/>
      <c r="J388" s="217">
        <f>BK388</f>
        <v>0</v>
      </c>
      <c r="K388" s="203"/>
      <c r="L388" s="208"/>
      <c r="M388" s="209"/>
      <c r="N388" s="210"/>
      <c r="O388" s="210"/>
      <c r="P388" s="211">
        <f>SUM(P389:P406)</f>
        <v>0</v>
      </c>
      <c r="Q388" s="210"/>
      <c r="R388" s="211">
        <f>SUM(R389:R406)</f>
        <v>0</v>
      </c>
      <c r="S388" s="210"/>
      <c r="T388" s="212">
        <f>SUM(T389:T406)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13" t="s">
        <v>84</v>
      </c>
      <c r="AT388" s="214" t="s">
        <v>75</v>
      </c>
      <c r="AU388" s="214" t="s">
        <v>84</v>
      </c>
      <c r="AY388" s="213" t="s">
        <v>127</v>
      </c>
      <c r="BK388" s="215">
        <f>SUM(BK389:BK406)</f>
        <v>0</v>
      </c>
    </row>
    <row r="389" s="2" customFormat="1" ht="21.75" customHeight="1">
      <c r="A389" s="38"/>
      <c r="B389" s="39"/>
      <c r="C389" s="218" t="s">
        <v>567</v>
      </c>
      <c r="D389" s="218" t="s">
        <v>129</v>
      </c>
      <c r="E389" s="219" t="s">
        <v>568</v>
      </c>
      <c r="F389" s="220" t="s">
        <v>569</v>
      </c>
      <c r="G389" s="221" t="s">
        <v>242</v>
      </c>
      <c r="H389" s="222">
        <v>598.49199999999996</v>
      </c>
      <c r="I389" s="223"/>
      <c r="J389" s="224">
        <f>ROUND(I389*H389,2)</f>
        <v>0</v>
      </c>
      <c r="K389" s="220" t="s">
        <v>133</v>
      </c>
      <c r="L389" s="44"/>
      <c r="M389" s="225" t="s">
        <v>1</v>
      </c>
      <c r="N389" s="226" t="s">
        <v>41</v>
      </c>
      <c r="O389" s="91"/>
      <c r="P389" s="227">
        <f>O389*H389</f>
        <v>0</v>
      </c>
      <c r="Q389" s="227">
        <v>0</v>
      </c>
      <c r="R389" s="227">
        <f>Q389*H389</f>
        <v>0</v>
      </c>
      <c r="S389" s="227">
        <v>0</v>
      </c>
      <c r="T389" s="22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9" t="s">
        <v>134</v>
      </c>
      <c r="AT389" s="229" t="s">
        <v>129</v>
      </c>
      <c r="AU389" s="229" t="s">
        <v>86</v>
      </c>
      <c r="AY389" s="17" t="s">
        <v>127</v>
      </c>
      <c r="BE389" s="230">
        <f>IF(N389="základní",J389,0)</f>
        <v>0</v>
      </c>
      <c r="BF389" s="230">
        <f>IF(N389="snížená",J389,0)</f>
        <v>0</v>
      </c>
      <c r="BG389" s="230">
        <f>IF(N389="zákl. přenesená",J389,0)</f>
        <v>0</v>
      </c>
      <c r="BH389" s="230">
        <f>IF(N389="sníž. přenesená",J389,0)</f>
        <v>0</v>
      </c>
      <c r="BI389" s="230">
        <f>IF(N389="nulová",J389,0)</f>
        <v>0</v>
      </c>
      <c r="BJ389" s="17" t="s">
        <v>84</v>
      </c>
      <c r="BK389" s="230">
        <f>ROUND(I389*H389,2)</f>
        <v>0</v>
      </c>
      <c r="BL389" s="17" t="s">
        <v>134</v>
      </c>
      <c r="BM389" s="229" t="s">
        <v>570</v>
      </c>
    </row>
    <row r="390" s="2" customFormat="1">
      <c r="A390" s="38"/>
      <c r="B390" s="39"/>
      <c r="C390" s="40"/>
      <c r="D390" s="231" t="s">
        <v>136</v>
      </c>
      <c r="E390" s="40"/>
      <c r="F390" s="232" t="s">
        <v>571</v>
      </c>
      <c r="G390" s="40"/>
      <c r="H390" s="40"/>
      <c r="I390" s="233"/>
      <c r="J390" s="40"/>
      <c r="K390" s="40"/>
      <c r="L390" s="44"/>
      <c r="M390" s="234"/>
      <c r="N390" s="235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136</v>
      </c>
      <c r="AU390" s="17" t="s">
        <v>86</v>
      </c>
    </row>
    <row r="391" s="2" customFormat="1" ht="24.15" customHeight="1">
      <c r="A391" s="38"/>
      <c r="B391" s="39"/>
      <c r="C391" s="218" t="s">
        <v>572</v>
      </c>
      <c r="D391" s="218" t="s">
        <v>129</v>
      </c>
      <c r="E391" s="219" t="s">
        <v>573</v>
      </c>
      <c r="F391" s="220" t="s">
        <v>574</v>
      </c>
      <c r="G391" s="221" t="s">
        <v>242</v>
      </c>
      <c r="H391" s="222">
        <v>5984.9200000000001</v>
      </c>
      <c r="I391" s="223"/>
      <c r="J391" s="224">
        <f>ROUND(I391*H391,2)</f>
        <v>0</v>
      </c>
      <c r="K391" s="220" t="s">
        <v>133</v>
      </c>
      <c r="L391" s="44"/>
      <c r="M391" s="225" t="s">
        <v>1</v>
      </c>
      <c r="N391" s="226" t="s">
        <v>41</v>
      </c>
      <c r="O391" s="91"/>
      <c r="P391" s="227">
        <f>O391*H391</f>
        <v>0</v>
      </c>
      <c r="Q391" s="227">
        <v>0</v>
      </c>
      <c r="R391" s="227">
        <f>Q391*H391</f>
        <v>0</v>
      </c>
      <c r="S391" s="227">
        <v>0</v>
      </c>
      <c r="T391" s="228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9" t="s">
        <v>134</v>
      </c>
      <c r="AT391" s="229" t="s">
        <v>129</v>
      </c>
      <c r="AU391" s="229" t="s">
        <v>86</v>
      </c>
      <c r="AY391" s="17" t="s">
        <v>127</v>
      </c>
      <c r="BE391" s="230">
        <f>IF(N391="základní",J391,0)</f>
        <v>0</v>
      </c>
      <c r="BF391" s="230">
        <f>IF(N391="snížená",J391,0)</f>
        <v>0</v>
      </c>
      <c r="BG391" s="230">
        <f>IF(N391="zákl. přenesená",J391,0)</f>
        <v>0</v>
      </c>
      <c r="BH391" s="230">
        <f>IF(N391="sníž. přenesená",J391,0)</f>
        <v>0</v>
      </c>
      <c r="BI391" s="230">
        <f>IF(N391="nulová",J391,0)</f>
        <v>0</v>
      </c>
      <c r="BJ391" s="17" t="s">
        <v>84</v>
      </c>
      <c r="BK391" s="230">
        <f>ROUND(I391*H391,2)</f>
        <v>0</v>
      </c>
      <c r="BL391" s="17" t="s">
        <v>134</v>
      </c>
      <c r="BM391" s="229" t="s">
        <v>575</v>
      </c>
    </row>
    <row r="392" s="2" customFormat="1">
      <c r="A392" s="38"/>
      <c r="B392" s="39"/>
      <c r="C392" s="40"/>
      <c r="D392" s="231" t="s">
        <v>136</v>
      </c>
      <c r="E392" s="40"/>
      <c r="F392" s="232" t="s">
        <v>576</v>
      </c>
      <c r="G392" s="40"/>
      <c r="H392" s="40"/>
      <c r="I392" s="233"/>
      <c r="J392" s="40"/>
      <c r="K392" s="40"/>
      <c r="L392" s="44"/>
      <c r="M392" s="234"/>
      <c r="N392" s="235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136</v>
      </c>
      <c r="AU392" s="17" t="s">
        <v>86</v>
      </c>
    </row>
    <row r="393" s="14" customFormat="1">
      <c r="A393" s="14"/>
      <c r="B393" s="246"/>
      <c r="C393" s="247"/>
      <c r="D393" s="231" t="s">
        <v>148</v>
      </c>
      <c r="E393" s="247"/>
      <c r="F393" s="249" t="s">
        <v>577</v>
      </c>
      <c r="G393" s="247"/>
      <c r="H393" s="250">
        <v>5984.9200000000001</v>
      </c>
      <c r="I393" s="251"/>
      <c r="J393" s="247"/>
      <c r="K393" s="247"/>
      <c r="L393" s="252"/>
      <c r="M393" s="253"/>
      <c r="N393" s="254"/>
      <c r="O393" s="254"/>
      <c r="P393" s="254"/>
      <c r="Q393" s="254"/>
      <c r="R393" s="254"/>
      <c r="S393" s="254"/>
      <c r="T393" s="255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6" t="s">
        <v>148</v>
      </c>
      <c r="AU393" s="256" t="s">
        <v>86</v>
      </c>
      <c r="AV393" s="14" t="s">
        <v>86</v>
      </c>
      <c r="AW393" s="14" t="s">
        <v>4</v>
      </c>
      <c r="AX393" s="14" t="s">
        <v>84</v>
      </c>
      <c r="AY393" s="256" t="s">
        <v>127</v>
      </c>
    </row>
    <row r="394" s="2" customFormat="1" ht="24.15" customHeight="1">
      <c r="A394" s="38"/>
      <c r="B394" s="39"/>
      <c r="C394" s="218" t="s">
        <v>578</v>
      </c>
      <c r="D394" s="218" t="s">
        <v>129</v>
      </c>
      <c r="E394" s="219" t="s">
        <v>579</v>
      </c>
      <c r="F394" s="220" t="s">
        <v>580</v>
      </c>
      <c r="G394" s="221" t="s">
        <v>242</v>
      </c>
      <c r="H394" s="222">
        <v>48.380000000000003</v>
      </c>
      <c r="I394" s="223"/>
      <c r="J394" s="224">
        <f>ROUND(I394*H394,2)</f>
        <v>0</v>
      </c>
      <c r="K394" s="220" t="s">
        <v>133</v>
      </c>
      <c r="L394" s="44"/>
      <c r="M394" s="225" t="s">
        <v>1</v>
      </c>
      <c r="N394" s="226" t="s">
        <v>41</v>
      </c>
      <c r="O394" s="91"/>
      <c r="P394" s="227">
        <f>O394*H394</f>
        <v>0</v>
      </c>
      <c r="Q394" s="227">
        <v>0</v>
      </c>
      <c r="R394" s="227">
        <f>Q394*H394</f>
        <v>0</v>
      </c>
      <c r="S394" s="227">
        <v>0</v>
      </c>
      <c r="T394" s="228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9" t="s">
        <v>134</v>
      </c>
      <c r="AT394" s="229" t="s">
        <v>129</v>
      </c>
      <c r="AU394" s="229" t="s">
        <v>86</v>
      </c>
      <c r="AY394" s="17" t="s">
        <v>127</v>
      </c>
      <c r="BE394" s="230">
        <f>IF(N394="základní",J394,0)</f>
        <v>0</v>
      </c>
      <c r="BF394" s="230">
        <f>IF(N394="snížená",J394,0)</f>
        <v>0</v>
      </c>
      <c r="BG394" s="230">
        <f>IF(N394="zákl. přenesená",J394,0)</f>
        <v>0</v>
      </c>
      <c r="BH394" s="230">
        <f>IF(N394="sníž. přenesená",J394,0)</f>
        <v>0</v>
      </c>
      <c r="BI394" s="230">
        <f>IF(N394="nulová",J394,0)</f>
        <v>0</v>
      </c>
      <c r="BJ394" s="17" t="s">
        <v>84</v>
      </c>
      <c r="BK394" s="230">
        <f>ROUND(I394*H394,2)</f>
        <v>0</v>
      </c>
      <c r="BL394" s="17" t="s">
        <v>134</v>
      </c>
      <c r="BM394" s="229" t="s">
        <v>581</v>
      </c>
    </row>
    <row r="395" s="2" customFormat="1">
      <c r="A395" s="38"/>
      <c r="B395" s="39"/>
      <c r="C395" s="40"/>
      <c r="D395" s="231" t="s">
        <v>136</v>
      </c>
      <c r="E395" s="40"/>
      <c r="F395" s="232" t="s">
        <v>582</v>
      </c>
      <c r="G395" s="40"/>
      <c r="H395" s="40"/>
      <c r="I395" s="233"/>
      <c r="J395" s="40"/>
      <c r="K395" s="40"/>
      <c r="L395" s="44"/>
      <c r="M395" s="234"/>
      <c r="N395" s="235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136</v>
      </c>
      <c r="AU395" s="17" t="s">
        <v>86</v>
      </c>
    </row>
    <row r="396" s="13" customFormat="1">
      <c r="A396" s="13"/>
      <c r="B396" s="236"/>
      <c r="C396" s="237"/>
      <c r="D396" s="231" t="s">
        <v>148</v>
      </c>
      <c r="E396" s="238" t="s">
        <v>1</v>
      </c>
      <c r="F396" s="239" t="s">
        <v>583</v>
      </c>
      <c r="G396" s="237"/>
      <c r="H396" s="238" t="s">
        <v>1</v>
      </c>
      <c r="I396" s="240"/>
      <c r="J396" s="237"/>
      <c r="K396" s="237"/>
      <c r="L396" s="241"/>
      <c r="M396" s="242"/>
      <c r="N396" s="243"/>
      <c r="O396" s="243"/>
      <c r="P396" s="243"/>
      <c r="Q396" s="243"/>
      <c r="R396" s="243"/>
      <c r="S396" s="243"/>
      <c r="T396" s="24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5" t="s">
        <v>148</v>
      </c>
      <c r="AU396" s="245" t="s">
        <v>86</v>
      </c>
      <c r="AV396" s="13" t="s">
        <v>84</v>
      </c>
      <c r="AW396" s="13" t="s">
        <v>32</v>
      </c>
      <c r="AX396" s="13" t="s">
        <v>76</v>
      </c>
      <c r="AY396" s="245" t="s">
        <v>127</v>
      </c>
    </row>
    <row r="397" s="14" customFormat="1">
      <c r="A397" s="14"/>
      <c r="B397" s="246"/>
      <c r="C397" s="247"/>
      <c r="D397" s="231" t="s">
        <v>148</v>
      </c>
      <c r="E397" s="248" t="s">
        <v>1</v>
      </c>
      <c r="F397" s="249" t="s">
        <v>584</v>
      </c>
      <c r="G397" s="247"/>
      <c r="H397" s="250">
        <v>48.380000000000003</v>
      </c>
      <c r="I397" s="251"/>
      <c r="J397" s="247"/>
      <c r="K397" s="247"/>
      <c r="L397" s="252"/>
      <c r="M397" s="253"/>
      <c r="N397" s="254"/>
      <c r="O397" s="254"/>
      <c r="P397" s="254"/>
      <c r="Q397" s="254"/>
      <c r="R397" s="254"/>
      <c r="S397" s="254"/>
      <c r="T397" s="25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6" t="s">
        <v>148</v>
      </c>
      <c r="AU397" s="256" t="s">
        <v>86</v>
      </c>
      <c r="AV397" s="14" t="s">
        <v>86</v>
      </c>
      <c r="AW397" s="14" t="s">
        <v>32</v>
      </c>
      <c r="AX397" s="14" t="s">
        <v>84</v>
      </c>
      <c r="AY397" s="256" t="s">
        <v>127</v>
      </c>
    </row>
    <row r="398" s="2" customFormat="1" ht="37.8" customHeight="1">
      <c r="A398" s="38"/>
      <c r="B398" s="39"/>
      <c r="C398" s="218" t="s">
        <v>585</v>
      </c>
      <c r="D398" s="218" t="s">
        <v>129</v>
      </c>
      <c r="E398" s="219" t="s">
        <v>586</v>
      </c>
      <c r="F398" s="220" t="s">
        <v>587</v>
      </c>
      <c r="G398" s="221" t="s">
        <v>242</v>
      </c>
      <c r="H398" s="222">
        <v>48.380000000000003</v>
      </c>
      <c r="I398" s="223"/>
      <c r="J398" s="224">
        <f>ROUND(I398*H398,2)</f>
        <v>0</v>
      </c>
      <c r="K398" s="220" t="s">
        <v>133</v>
      </c>
      <c r="L398" s="44"/>
      <c r="M398" s="225" t="s">
        <v>1</v>
      </c>
      <c r="N398" s="226" t="s">
        <v>41</v>
      </c>
      <c r="O398" s="91"/>
      <c r="P398" s="227">
        <f>O398*H398</f>
        <v>0</v>
      </c>
      <c r="Q398" s="227">
        <v>0</v>
      </c>
      <c r="R398" s="227">
        <f>Q398*H398</f>
        <v>0</v>
      </c>
      <c r="S398" s="227">
        <v>0</v>
      </c>
      <c r="T398" s="228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9" t="s">
        <v>134</v>
      </c>
      <c r="AT398" s="229" t="s">
        <v>129</v>
      </c>
      <c r="AU398" s="229" t="s">
        <v>86</v>
      </c>
      <c r="AY398" s="17" t="s">
        <v>127</v>
      </c>
      <c r="BE398" s="230">
        <f>IF(N398="základní",J398,0)</f>
        <v>0</v>
      </c>
      <c r="BF398" s="230">
        <f>IF(N398="snížená",J398,0)</f>
        <v>0</v>
      </c>
      <c r="BG398" s="230">
        <f>IF(N398="zákl. přenesená",J398,0)</f>
        <v>0</v>
      </c>
      <c r="BH398" s="230">
        <f>IF(N398="sníž. přenesená",J398,0)</f>
        <v>0</v>
      </c>
      <c r="BI398" s="230">
        <f>IF(N398="nulová",J398,0)</f>
        <v>0</v>
      </c>
      <c r="BJ398" s="17" t="s">
        <v>84</v>
      </c>
      <c r="BK398" s="230">
        <f>ROUND(I398*H398,2)</f>
        <v>0</v>
      </c>
      <c r="BL398" s="17" t="s">
        <v>134</v>
      </c>
      <c r="BM398" s="229" t="s">
        <v>588</v>
      </c>
    </row>
    <row r="399" s="2" customFormat="1">
      <c r="A399" s="38"/>
      <c r="B399" s="39"/>
      <c r="C399" s="40"/>
      <c r="D399" s="231" t="s">
        <v>136</v>
      </c>
      <c r="E399" s="40"/>
      <c r="F399" s="232" t="s">
        <v>589</v>
      </c>
      <c r="G399" s="40"/>
      <c r="H399" s="40"/>
      <c r="I399" s="233"/>
      <c r="J399" s="40"/>
      <c r="K399" s="40"/>
      <c r="L399" s="44"/>
      <c r="M399" s="234"/>
      <c r="N399" s="235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136</v>
      </c>
      <c r="AU399" s="17" t="s">
        <v>86</v>
      </c>
    </row>
    <row r="400" s="2" customFormat="1" ht="44.25" customHeight="1">
      <c r="A400" s="38"/>
      <c r="B400" s="39"/>
      <c r="C400" s="218" t="s">
        <v>590</v>
      </c>
      <c r="D400" s="218" t="s">
        <v>129</v>
      </c>
      <c r="E400" s="219" t="s">
        <v>591</v>
      </c>
      <c r="F400" s="220" t="s">
        <v>244</v>
      </c>
      <c r="G400" s="221" t="s">
        <v>242</v>
      </c>
      <c r="H400" s="222">
        <v>331.60000000000002</v>
      </c>
      <c r="I400" s="223"/>
      <c r="J400" s="224">
        <f>ROUND(I400*H400,2)</f>
        <v>0</v>
      </c>
      <c r="K400" s="220" t="s">
        <v>133</v>
      </c>
      <c r="L400" s="44"/>
      <c r="M400" s="225" t="s">
        <v>1</v>
      </c>
      <c r="N400" s="226" t="s">
        <v>41</v>
      </c>
      <c r="O400" s="91"/>
      <c r="P400" s="227">
        <f>O400*H400</f>
        <v>0</v>
      </c>
      <c r="Q400" s="227">
        <v>0</v>
      </c>
      <c r="R400" s="227">
        <f>Q400*H400</f>
        <v>0</v>
      </c>
      <c r="S400" s="227">
        <v>0</v>
      </c>
      <c r="T400" s="228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9" t="s">
        <v>134</v>
      </c>
      <c r="AT400" s="229" t="s">
        <v>129</v>
      </c>
      <c r="AU400" s="229" t="s">
        <v>86</v>
      </c>
      <c r="AY400" s="17" t="s">
        <v>127</v>
      </c>
      <c r="BE400" s="230">
        <f>IF(N400="základní",J400,0)</f>
        <v>0</v>
      </c>
      <c r="BF400" s="230">
        <f>IF(N400="snížená",J400,0)</f>
        <v>0</v>
      </c>
      <c r="BG400" s="230">
        <f>IF(N400="zákl. přenesená",J400,0)</f>
        <v>0</v>
      </c>
      <c r="BH400" s="230">
        <f>IF(N400="sníž. přenesená",J400,0)</f>
        <v>0</v>
      </c>
      <c r="BI400" s="230">
        <f>IF(N400="nulová",J400,0)</f>
        <v>0</v>
      </c>
      <c r="BJ400" s="17" t="s">
        <v>84</v>
      </c>
      <c r="BK400" s="230">
        <f>ROUND(I400*H400,2)</f>
        <v>0</v>
      </c>
      <c r="BL400" s="17" t="s">
        <v>134</v>
      </c>
      <c r="BM400" s="229" t="s">
        <v>592</v>
      </c>
    </row>
    <row r="401" s="2" customFormat="1">
      <c r="A401" s="38"/>
      <c r="B401" s="39"/>
      <c r="C401" s="40"/>
      <c r="D401" s="231" t="s">
        <v>136</v>
      </c>
      <c r="E401" s="40"/>
      <c r="F401" s="232" t="s">
        <v>244</v>
      </c>
      <c r="G401" s="40"/>
      <c r="H401" s="40"/>
      <c r="I401" s="233"/>
      <c r="J401" s="40"/>
      <c r="K401" s="40"/>
      <c r="L401" s="44"/>
      <c r="M401" s="234"/>
      <c r="N401" s="235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136</v>
      </c>
      <c r="AU401" s="17" t="s">
        <v>86</v>
      </c>
    </row>
    <row r="402" s="13" customFormat="1">
      <c r="A402" s="13"/>
      <c r="B402" s="236"/>
      <c r="C402" s="237"/>
      <c r="D402" s="231" t="s">
        <v>148</v>
      </c>
      <c r="E402" s="238" t="s">
        <v>1</v>
      </c>
      <c r="F402" s="239" t="s">
        <v>593</v>
      </c>
      <c r="G402" s="237"/>
      <c r="H402" s="238" t="s">
        <v>1</v>
      </c>
      <c r="I402" s="240"/>
      <c r="J402" s="237"/>
      <c r="K402" s="237"/>
      <c r="L402" s="241"/>
      <c r="M402" s="242"/>
      <c r="N402" s="243"/>
      <c r="O402" s="243"/>
      <c r="P402" s="243"/>
      <c r="Q402" s="243"/>
      <c r="R402" s="243"/>
      <c r="S402" s="243"/>
      <c r="T402" s="24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5" t="s">
        <v>148</v>
      </c>
      <c r="AU402" s="245" t="s">
        <v>86</v>
      </c>
      <c r="AV402" s="13" t="s">
        <v>84</v>
      </c>
      <c r="AW402" s="13" t="s">
        <v>32</v>
      </c>
      <c r="AX402" s="13" t="s">
        <v>76</v>
      </c>
      <c r="AY402" s="245" t="s">
        <v>127</v>
      </c>
    </row>
    <row r="403" s="14" customFormat="1">
      <c r="A403" s="14"/>
      <c r="B403" s="246"/>
      <c r="C403" s="247"/>
      <c r="D403" s="231" t="s">
        <v>148</v>
      </c>
      <c r="E403" s="248" t="s">
        <v>1</v>
      </c>
      <c r="F403" s="249" t="s">
        <v>594</v>
      </c>
      <c r="G403" s="247"/>
      <c r="H403" s="250">
        <v>331.60000000000002</v>
      </c>
      <c r="I403" s="251"/>
      <c r="J403" s="247"/>
      <c r="K403" s="247"/>
      <c r="L403" s="252"/>
      <c r="M403" s="253"/>
      <c r="N403" s="254"/>
      <c r="O403" s="254"/>
      <c r="P403" s="254"/>
      <c r="Q403" s="254"/>
      <c r="R403" s="254"/>
      <c r="S403" s="254"/>
      <c r="T403" s="255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6" t="s">
        <v>148</v>
      </c>
      <c r="AU403" s="256" t="s">
        <v>86</v>
      </c>
      <c r="AV403" s="14" t="s">
        <v>86</v>
      </c>
      <c r="AW403" s="14" t="s">
        <v>32</v>
      </c>
      <c r="AX403" s="14" t="s">
        <v>84</v>
      </c>
      <c r="AY403" s="256" t="s">
        <v>127</v>
      </c>
    </row>
    <row r="404" s="2" customFormat="1" ht="44.25" customHeight="1">
      <c r="A404" s="38"/>
      <c r="B404" s="39"/>
      <c r="C404" s="218" t="s">
        <v>595</v>
      </c>
      <c r="D404" s="218" t="s">
        <v>129</v>
      </c>
      <c r="E404" s="219" t="s">
        <v>596</v>
      </c>
      <c r="F404" s="220" t="s">
        <v>597</v>
      </c>
      <c r="G404" s="221" t="s">
        <v>242</v>
      </c>
      <c r="H404" s="222">
        <v>228.69200000000001</v>
      </c>
      <c r="I404" s="223"/>
      <c r="J404" s="224">
        <f>ROUND(I404*H404,2)</f>
        <v>0</v>
      </c>
      <c r="K404" s="220" t="s">
        <v>133</v>
      </c>
      <c r="L404" s="44"/>
      <c r="M404" s="225" t="s">
        <v>1</v>
      </c>
      <c r="N404" s="226" t="s">
        <v>41</v>
      </c>
      <c r="O404" s="91"/>
      <c r="P404" s="227">
        <f>O404*H404</f>
        <v>0</v>
      </c>
      <c r="Q404" s="227">
        <v>0</v>
      </c>
      <c r="R404" s="227">
        <f>Q404*H404</f>
        <v>0</v>
      </c>
      <c r="S404" s="227">
        <v>0</v>
      </c>
      <c r="T404" s="22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9" t="s">
        <v>134</v>
      </c>
      <c r="AT404" s="229" t="s">
        <v>129</v>
      </c>
      <c r="AU404" s="229" t="s">
        <v>86</v>
      </c>
      <c r="AY404" s="17" t="s">
        <v>127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17" t="s">
        <v>84</v>
      </c>
      <c r="BK404" s="230">
        <f>ROUND(I404*H404,2)</f>
        <v>0</v>
      </c>
      <c r="BL404" s="17" t="s">
        <v>134</v>
      </c>
      <c r="BM404" s="229" t="s">
        <v>598</v>
      </c>
    </row>
    <row r="405" s="2" customFormat="1">
      <c r="A405" s="38"/>
      <c r="B405" s="39"/>
      <c r="C405" s="40"/>
      <c r="D405" s="231" t="s">
        <v>136</v>
      </c>
      <c r="E405" s="40"/>
      <c r="F405" s="232" t="s">
        <v>597</v>
      </c>
      <c r="G405" s="40"/>
      <c r="H405" s="40"/>
      <c r="I405" s="233"/>
      <c r="J405" s="40"/>
      <c r="K405" s="40"/>
      <c r="L405" s="44"/>
      <c r="M405" s="234"/>
      <c r="N405" s="235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136</v>
      </c>
      <c r="AU405" s="17" t="s">
        <v>86</v>
      </c>
    </row>
    <row r="406" s="14" customFormat="1">
      <c r="A406" s="14"/>
      <c r="B406" s="246"/>
      <c r="C406" s="247"/>
      <c r="D406" s="231" t="s">
        <v>148</v>
      </c>
      <c r="E406" s="248" t="s">
        <v>1</v>
      </c>
      <c r="F406" s="249" t="s">
        <v>599</v>
      </c>
      <c r="G406" s="247"/>
      <c r="H406" s="250">
        <v>228.69200000000001</v>
      </c>
      <c r="I406" s="251"/>
      <c r="J406" s="247"/>
      <c r="K406" s="247"/>
      <c r="L406" s="252"/>
      <c r="M406" s="253"/>
      <c r="N406" s="254"/>
      <c r="O406" s="254"/>
      <c r="P406" s="254"/>
      <c r="Q406" s="254"/>
      <c r="R406" s="254"/>
      <c r="S406" s="254"/>
      <c r="T406" s="25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6" t="s">
        <v>148</v>
      </c>
      <c r="AU406" s="256" t="s">
        <v>86</v>
      </c>
      <c r="AV406" s="14" t="s">
        <v>86</v>
      </c>
      <c r="AW406" s="14" t="s">
        <v>32</v>
      </c>
      <c r="AX406" s="14" t="s">
        <v>84</v>
      </c>
      <c r="AY406" s="256" t="s">
        <v>127</v>
      </c>
    </row>
    <row r="407" s="12" customFormat="1" ht="22.8" customHeight="1">
      <c r="A407" s="12"/>
      <c r="B407" s="202"/>
      <c r="C407" s="203"/>
      <c r="D407" s="204" t="s">
        <v>75</v>
      </c>
      <c r="E407" s="216" t="s">
        <v>600</v>
      </c>
      <c r="F407" s="216" t="s">
        <v>601</v>
      </c>
      <c r="G407" s="203"/>
      <c r="H407" s="203"/>
      <c r="I407" s="206"/>
      <c r="J407" s="217">
        <f>BK407</f>
        <v>0</v>
      </c>
      <c r="K407" s="203"/>
      <c r="L407" s="208"/>
      <c r="M407" s="209"/>
      <c r="N407" s="210"/>
      <c r="O407" s="210"/>
      <c r="P407" s="211">
        <f>SUM(P408:P409)</f>
        <v>0</v>
      </c>
      <c r="Q407" s="210"/>
      <c r="R407" s="211">
        <f>SUM(R408:R409)</f>
        <v>0</v>
      </c>
      <c r="S407" s="210"/>
      <c r="T407" s="212">
        <f>SUM(T408:T409)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13" t="s">
        <v>84</v>
      </c>
      <c r="AT407" s="214" t="s">
        <v>75</v>
      </c>
      <c r="AU407" s="214" t="s">
        <v>84</v>
      </c>
      <c r="AY407" s="213" t="s">
        <v>127</v>
      </c>
      <c r="BK407" s="215">
        <f>SUM(BK408:BK409)</f>
        <v>0</v>
      </c>
    </row>
    <row r="408" s="2" customFormat="1" ht="33" customHeight="1">
      <c r="A408" s="38"/>
      <c r="B408" s="39"/>
      <c r="C408" s="218" t="s">
        <v>602</v>
      </c>
      <c r="D408" s="218" t="s">
        <v>129</v>
      </c>
      <c r="E408" s="219" t="s">
        <v>603</v>
      </c>
      <c r="F408" s="220" t="s">
        <v>604</v>
      </c>
      <c r="G408" s="221" t="s">
        <v>242</v>
      </c>
      <c r="H408" s="222">
        <v>247.93199999999999</v>
      </c>
      <c r="I408" s="223"/>
      <c r="J408" s="224">
        <f>ROUND(I408*H408,2)</f>
        <v>0</v>
      </c>
      <c r="K408" s="220" t="s">
        <v>133</v>
      </c>
      <c r="L408" s="44"/>
      <c r="M408" s="225" t="s">
        <v>1</v>
      </c>
      <c r="N408" s="226" t="s">
        <v>41</v>
      </c>
      <c r="O408" s="91"/>
      <c r="P408" s="227">
        <f>O408*H408</f>
        <v>0</v>
      </c>
      <c r="Q408" s="227">
        <v>0</v>
      </c>
      <c r="R408" s="227">
        <f>Q408*H408</f>
        <v>0</v>
      </c>
      <c r="S408" s="227">
        <v>0</v>
      </c>
      <c r="T408" s="22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9" t="s">
        <v>134</v>
      </c>
      <c r="AT408" s="229" t="s">
        <v>129</v>
      </c>
      <c r="AU408" s="229" t="s">
        <v>86</v>
      </c>
      <c r="AY408" s="17" t="s">
        <v>127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7" t="s">
        <v>84</v>
      </c>
      <c r="BK408" s="230">
        <f>ROUND(I408*H408,2)</f>
        <v>0</v>
      </c>
      <c r="BL408" s="17" t="s">
        <v>134</v>
      </c>
      <c r="BM408" s="229" t="s">
        <v>605</v>
      </c>
    </row>
    <row r="409" s="2" customFormat="1">
      <c r="A409" s="38"/>
      <c r="B409" s="39"/>
      <c r="C409" s="40"/>
      <c r="D409" s="231" t="s">
        <v>136</v>
      </c>
      <c r="E409" s="40"/>
      <c r="F409" s="232" t="s">
        <v>606</v>
      </c>
      <c r="G409" s="40"/>
      <c r="H409" s="40"/>
      <c r="I409" s="233"/>
      <c r="J409" s="40"/>
      <c r="K409" s="40"/>
      <c r="L409" s="44"/>
      <c r="M409" s="234"/>
      <c r="N409" s="235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136</v>
      </c>
      <c r="AU409" s="17" t="s">
        <v>86</v>
      </c>
    </row>
    <row r="410" s="12" customFormat="1" ht="25.92" customHeight="1">
      <c r="A410" s="12"/>
      <c r="B410" s="202"/>
      <c r="C410" s="203"/>
      <c r="D410" s="204" t="s">
        <v>75</v>
      </c>
      <c r="E410" s="205" t="s">
        <v>607</v>
      </c>
      <c r="F410" s="205" t="s">
        <v>608</v>
      </c>
      <c r="G410" s="203"/>
      <c r="H410" s="203"/>
      <c r="I410" s="206"/>
      <c r="J410" s="207">
        <f>BK410</f>
        <v>0</v>
      </c>
      <c r="K410" s="203"/>
      <c r="L410" s="208"/>
      <c r="M410" s="209"/>
      <c r="N410" s="210"/>
      <c r="O410" s="210"/>
      <c r="P410" s="211">
        <f>P411</f>
        <v>0</v>
      </c>
      <c r="Q410" s="210"/>
      <c r="R410" s="211">
        <f>R411</f>
        <v>0.024378</v>
      </c>
      <c r="S410" s="210"/>
      <c r="T410" s="212">
        <f>T411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3" t="s">
        <v>86</v>
      </c>
      <c r="AT410" s="214" t="s">
        <v>75</v>
      </c>
      <c r="AU410" s="214" t="s">
        <v>76</v>
      </c>
      <c r="AY410" s="213" t="s">
        <v>127</v>
      </c>
      <c r="BK410" s="215">
        <f>BK411</f>
        <v>0</v>
      </c>
    </row>
    <row r="411" s="12" customFormat="1" ht="22.8" customHeight="1">
      <c r="A411" s="12"/>
      <c r="B411" s="202"/>
      <c r="C411" s="203"/>
      <c r="D411" s="204" t="s">
        <v>75</v>
      </c>
      <c r="E411" s="216" t="s">
        <v>609</v>
      </c>
      <c r="F411" s="216" t="s">
        <v>610</v>
      </c>
      <c r="G411" s="203"/>
      <c r="H411" s="203"/>
      <c r="I411" s="206"/>
      <c r="J411" s="217">
        <f>BK411</f>
        <v>0</v>
      </c>
      <c r="K411" s="203"/>
      <c r="L411" s="208"/>
      <c r="M411" s="209"/>
      <c r="N411" s="210"/>
      <c r="O411" s="210"/>
      <c r="P411" s="211">
        <f>SUM(P412:P417)</f>
        <v>0</v>
      </c>
      <c r="Q411" s="210"/>
      <c r="R411" s="211">
        <f>SUM(R412:R417)</f>
        <v>0.024378</v>
      </c>
      <c r="S411" s="210"/>
      <c r="T411" s="212">
        <f>SUM(T412:T417)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3" t="s">
        <v>86</v>
      </c>
      <c r="AT411" s="214" t="s">
        <v>75</v>
      </c>
      <c r="AU411" s="214" t="s">
        <v>84</v>
      </c>
      <c r="AY411" s="213" t="s">
        <v>127</v>
      </c>
      <c r="BK411" s="215">
        <f>SUM(BK412:BK417)</f>
        <v>0</v>
      </c>
    </row>
    <row r="412" s="2" customFormat="1" ht="24.15" customHeight="1">
      <c r="A412" s="38"/>
      <c r="B412" s="39"/>
      <c r="C412" s="218" t="s">
        <v>611</v>
      </c>
      <c r="D412" s="218" t="s">
        <v>129</v>
      </c>
      <c r="E412" s="219" t="s">
        <v>612</v>
      </c>
      <c r="F412" s="220" t="s">
        <v>613</v>
      </c>
      <c r="G412" s="221" t="s">
        <v>140</v>
      </c>
      <c r="H412" s="222">
        <v>60</v>
      </c>
      <c r="I412" s="223"/>
      <c r="J412" s="224">
        <f>ROUND(I412*H412,2)</f>
        <v>0</v>
      </c>
      <c r="K412" s="220" t="s">
        <v>133</v>
      </c>
      <c r="L412" s="44"/>
      <c r="M412" s="225" t="s">
        <v>1</v>
      </c>
      <c r="N412" s="226" t="s">
        <v>41</v>
      </c>
      <c r="O412" s="91"/>
      <c r="P412" s="227">
        <f>O412*H412</f>
        <v>0</v>
      </c>
      <c r="Q412" s="227">
        <v>4.0000000000000003E-05</v>
      </c>
      <c r="R412" s="227">
        <f>Q412*H412</f>
        <v>0.0024000000000000002</v>
      </c>
      <c r="S412" s="227">
        <v>0</v>
      </c>
      <c r="T412" s="228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9" t="s">
        <v>230</v>
      </c>
      <c r="AT412" s="229" t="s">
        <v>129</v>
      </c>
      <c r="AU412" s="229" t="s">
        <v>86</v>
      </c>
      <c r="AY412" s="17" t="s">
        <v>127</v>
      </c>
      <c r="BE412" s="230">
        <f>IF(N412="základní",J412,0)</f>
        <v>0</v>
      </c>
      <c r="BF412" s="230">
        <f>IF(N412="snížená",J412,0)</f>
        <v>0</v>
      </c>
      <c r="BG412" s="230">
        <f>IF(N412="zákl. přenesená",J412,0)</f>
        <v>0</v>
      </c>
      <c r="BH412" s="230">
        <f>IF(N412="sníž. přenesená",J412,0)</f>
        <v>0</v>
      </c>
      <c r="BI412" s="230">
        <f>IF(N412="nulová",J412,0)</f>
        <v>0</v>
      </c>
      <c r="BJ412" s="17" t="s">
        <v>84</v>
      </c>
      <c r="BK412" s="230">
        <f>ROUND(I412*H412,2)</f>
        <v>0</v>
      </c>
      <c r="BL412" s="17" t="s">
        <v>230</v>
      </c>
      <c r="BM412" s="229" t="s">
        <v>614</v>
      </c>
    </row>
    <row r="413" s="2" customFormat="1">
      <c r="A413" s="38"/>
      <c r="B413" s="39"/>
      <c r="C413" s="40"/>
      <c r="D413" s="231" t="s">
        <v>136</v>
      </c>
      <c r="E413" s="40"/>
      <c r="F413" s="232" t="s">
        <v>615</v>
      </c>
      <c r="G413" s="40"/>
      <c r="H413" s="40"/>
      <c r="I413" s="233"/>
      <c r="J413" s="40"/>
      <c r="K413" s="40"/>
      <c r="L413" s="44"/>
      <c r="M413" s="234"/>
      <c r="N413" s="235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136</v>
      </c>
      <c r="AU413" s="17" t="s">
        <v>86</v>
      </c>
    </row>
    <row r="414" s="14" customFormat="1">
      <c r="A414" s="14"/>
      <c r="B414" s="246"/>
      <c r="C414" s="247"/>
      <c r="D414" s="231" t="s">
        <v>148</v>
      </c>
      <c r="E414" s="248" t="s">
        <v>1</v>
      </c>
      <c r="F414" s="249" t="s">
        <v>616</v>
      </c>
      <c r="G414" s="247"/>
      <c r="H414" s="250">
        <v>60</v>
      </c>
      <c r="I414" s="251"/>
      <c r="J414" s="247"/>
      <c r="K414" s="247"/>
      <c r="L414" s="252"/>
      <c r="M414" s="253"/>
      <c r="N414" s="254"/>
      <c r="O414" s="254"/>
      <c r="P414" s="254"/>
      <c r="Q414" s="254"/>
      <c r="R414" s="254"/>
      <c r="S414" s="254"/>
      <c r="T414" s="25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6" t="s">
        <v>148</v>
      </c>
      <c r="AU414" s="256" t="s">
        <v>86</v>
      </c>
      <c r="AV414" s="14" t="s">
        <v>86</v>
      </c>
      <c r="AW414" s="14" t="s">
        <v>32</v>
      </c>
      <c r="AX414" s="14" t="s">
        <v>84</v>
      </c>
      <c r="AY414" s="256" t="s">
        <v>127</v>
      </c>
    </row>
    <row r="415" s="2" customFormat="1" ht="24.15" customHeight="1">
      <c r="A415" s="38"/>
      <c r="B415" s="39"/>
      <c r="C415" s="268" t="s">
        <v>617</v>
      </c>
      <c r="D415" s="268" t="s">
        <v>258</v>
      </c>
      <c r="E415" s="269" t="s">
        <v>618</v>
      </c>
      <c r="F415" s="270" t="s">
        <v>619</v>
      </c>
      <c r="G415" s="271" t="s">
        <v>140</v>
      </c>
      <c r="H415" s="272">
        <v>73.260000000000005</v>
      </c>
      <c r="I415" s="273"/>
      <c r="J415" s="274">
        <f>ROUND(I415*H415,2)</f>
        <v>0</v>
      </c>
      <c r="K415" s="270" t="s">
        <v>1</v>
      </c>
      <c r="L415" s="275"/>
      <c r="M415" s="276" t="s">
        <v>1</v>
      </c>
      <c r="N415" s="277" t="s">
        <v>41</v>
      </c>
      <c r="O415" s="91"/>
      <c r="P415" s="227">
        <f>O415*H415</f>
        <v>0</v>
      </c>
      <c r="Q415" s="227">
        <v>0.00029999999999999997</v>
      </c>
      <c r="R415" s="227">
        <f>Q415*H415</f>
        <v>0.021978000000000001</v>
      </c>
      <c r="S415" s="227">
        <v>0</v>
      </c>
      <c r="T415" s="228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9" t="s">
        <v>332</v>
      </c>
      <c r="AT415" s="229" t="s">
        <v>258</v>
      </c>
      <c r="AU415" s="229" t="s">
        <v>86</v>
      </c>
      <c r="AY415" s="17" t="s">
        <v>127</v>
      </c>
      <c r="BE415" s="230">
        <f>IF(N415="základní",J415,0)</f>
        <v>0</v>
      </c>
      <c r="BF415" s="230">
        <f>IF(N415="snížená",J415,0)</f>
        <v>0</v>
      </c>
      <c r="BG415" s="230">
        <f>IF(N415="zákl. přenesená",J415,0)</f>
        <v>0</v>
      </c>
      <c r="BH415" s="230">
        <f>IF(N415="sníž. přenesená",J415,0)</f>
        <v>0</v>
      </c>
      <c r="BI415" s="230">
        <f>IF(N415="nulová",J415,0)</f>
        <v>0</v>
      </c>
      <c r="BJ415" s="17" t="s">
        <v>84</v>
      </c>
      <c r="BK415" s="230">
        <f>ROUND(I415*H415,2)</f>
        <v>0</v>
      </c>
      <c r="BL415" s="17" t="s">
        <v>230</v>
      </c>
      <c r="BM415" s="229" t="s">
        <v>620</v>
      </c>
    </row>
    <row r="416" s="2" customFormat="1">
      <c r="A416" s="38"/>
      <c r="B416" s="39"/>
      <c r="C416" s="40"/>
      <c r="D416" s="231" t="s">
        <v>136</v>
      </c>
      <c r="E416" s="40"/>
      <c r="F416" s="232" t="s">
        <v>619</v>
      </c>
      <c r="G416" s="40"/>
      <c r="H416" s="40"/>
      <c r="I416" s="233"/>
      <c r="J416" s="40"/>
      <c r="K416" s="40"/>
      <c r="L416" s="44"/>
      <c r="M416" s="234"/>
      <c r="N416" s="235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136</v>
      </c>
      <c r="AU416" s="17" t="s">
        <v>86</v>
      </c>
    </row>
    <row r="417" s="14" customFormat="1">
      <c r="A417" s="14"/>
      <c r="B417" s="246"/>
      <c r="C417" s="247"/>
      <c r="D417" s="231" t="s">
        <v>148</v>
      </c>
      <c r="E417" s="247"/>
      <c r="F417" s="249" t="s">
        <v>621</v>
      </c>
      <c r="G417" s="247"/>
      <c r="H417" s="250">
        <v>73.260000000000005</v>
      </c>
      <c r="I417" s="251"/>
      <c r="J417" s="247"/>
      <c r="K417" s="247"/>
      <c r="L417" s="252"/>
      <c r="M417" s="278"/>
      <c r="N417" s="279"/>
      <c r="O417" s="279"/>
      <c r="P417" s="279"/>
      <c r="Q417" s="279"/>
      <c r="R417" s="279"/>
      <c r="S417" s="279"/>
      <c r="T417" s="28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6" t="s">
        <v>148</v>
      </c>
      <c r="AU417" s="256" t="s">
        <v>86</v>
      </c>
      <c r="AV417" s="14" t="s">
        <v>86</v>
      </c>
      <c r="AW417" s="14" t="s">
        <v>4</v>
      </c>
      <c r="AX417" s="14" t="s">
        <v>84</v>
      </c>
      <c r="AY417" s="256" t="s">
        <v>127</v>
      </c>
    </row>
    <row r="418" s="2" customFormat="1" ht="6.96" customHeight="1">
      <c r="A418" s="38"/>
      <c r="B418" s="66"/>
      <c r="C418" s="67"/>
      <c r="D418" s="67"/>
      <c r="E418" s="67"/>
      <c r="F418" s="67"/>
      <c r="G418" s="67"/>
      <c r="H418" s="67"/>
      <c r="I418" s="67"/>
      <c r="J418" s="67"/>
      <c r="K418" s="67"/>
      <c r="L418" s="44"/>
      <c r="M418" s="38"/>
      <c r="O418" s="38"/>
      <c r="P418" s="38"/>
      <c r="Q418" s="38"/>
      <c r="R418" s="38"/>
      <c r="S418" s="38"/>
      <c r="T418" s="38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</row>
  </sheetData>
  <sheetProtection sheet="1" autoFilter="0" formatColumns="0" formatRows="0" objects="1" scenarios="1" spinCount="100000" saltValue="HJiQo2RZxbCGDvPRsjmz5nq9DHnR57K7PPZ6IW0Wm5akUCq6T9iag+cTS1ktCHXahCjjvAQFlHtUDJ8odJA/Kw==" hashValue="aZqP0DtGyEtz9K+xa5IuMNi2DSg1d+lUowtrhKMhmET/vItoQz93zsFdAuAngQpMwMJiqHePpHr1Om1t+IsqwA==" algorithmName="SHA-512" password="CC35"/>
  <autoFilter ref="C126:K417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REKONSTRUKCE ULIC KOLMÁ A TRUHLÁŘSKÁ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622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ROUND((SUM(BE125:BE356)),  2)</f>
        <v>0</v>
      </c>
      <c r="G33" s="38"/>
      <c r="H33" s="38"/>
      <c r="I33" s="155">
        <v>0.20999999999999999</v>
      </c>
      <c r="J33" s="154">
        <f>ROUND(((SUM(BE125:BE356))*I33),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ROUND((SUM(BF125:BF356)),  2)</f>
        <v>0</v>
      </c>
      <c r="G34" s="38"/>
      <c r="H34" s="38"/>
      <c r="I34" s="155">
        <v>0.14999999999999999</v>
      </c>
      <c r="J34" s="154">
        <f>ROUND(((SUM(BF125:BF356))*I34),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ROUND((SUM(BG125:BG356)),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ROUND((SUM(BH125:BH356)),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ROUND((SUM(BI125:BI356)),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REKONSTRUKCE ULIC KOLMÁ A TRUHLÁŘSKÁ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411K - Ulice Kolmá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Ústí nad Orlicí</v>
      </c>
      <c r="G89" s="40"/>
      <c r="H89" s="40"/>
      <c r="I89" s="32" t="s">
        <v>22</v>
      </c>
      <c r="J89" s="79" t="str">
        <f>IF(J12="","",J12)</f>
        <v>21. 6. 2023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Ústí nad Orlicí</v>
      </c>
      <c r="G91" s="40"/>
      <c r="H91" s="40"/>
      <c r="I91" s="32" t="s">
        <v>30</v>
      </c>
      <c r="J91" s="36" t="str">
        <f>E21</f>
        <v>JDS projekt,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Suchánek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J190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J194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105</v>
      </c>
      <c r="E101" s="188"/>
      <c r="F101" s="188"/>
      <c r="G101" s="188"/>
      <c r="H101" s="188"/>
      <c r="I101" s="188"/>
      <c r="J101" s="189">
        <f>J198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106</v>
      </c>
      <c r="E102" s="188"/>
      <c r="F102" s="188"/>
      <c r="G102" s="188"/>
      <c r="H102" s="188"/>
      <c r="I102" s="188"/>
      <c r="J102" s="189">
        <f>J259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107</v>
      </c>
      <c r="E103" s="188"/>
      <c r="F103" s="188"/>
      <c r="G103" s="188"/>
      <c r="H103" s="188"/>
      <c r="I103" s="188"/>
      <c r="J103" s="189">
        <f>J298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108</v>
      </c>
      <c r="E104" s="188"/>
      <c r="F104" s="188"/>
      <c r="G104" s="188"/>
      <c r="H104" s="188"/>
      <c r="I104" s="188"/>
      <c r="J104" s="189">
        <f>J338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109</v>
      </c>
      <c r="E105" s="188"/>
      <c r="F105" s="188"/>
      <c r="G105" s="188"/>
      <c r="H105" s="188"/>
      <c r="I105" s="188"/>
      <c r="J105" s="189">
        <f>J354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REKONSTRUKCE ULIC KOLMÁ A TRUHLÁŘSKÁ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94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411K - Ulice Kolmá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Ústí nad Orlicí</v>
      </c>
      <c r="G119" s="40"/>
      <c r="H119" s="40"/>
      <c r="I119" s="32" t="s">
        <v>22</v>
      </c>
      <c r="J119" s="79" t="str">
        <f>IF(J12="","",J12)</f>
        <v>21. 6. 2023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Město Ústí nad Orlicí</v>
      </c>
      <c r="G121" s="40"/>
      <c r="H121" s="40"/>
      <c r="I121" s="32" t="s">
        <v>30</v>
      </c>
      <c r="J121" s="36" t="str">
        <f>E21</f>
        <v>JDS projekt,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>Suchánek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113</v>
      </c>
      <c r="D124" s="194" t="s">
        <v>61</v>
      </c>
      <c r="E124" s="194" t="s">
        <v>57</v>
      </c>
      <c r="F124" s="194" t="s">
        <v>58</v>
      </c>
      <c r="G124" s="194" t="s">
        <v>114</v>
      </c>
      <c r="H124" s="194" t="s">
        <v>115</v>
      </c>
      <c r="I124" s="194" t="s">
        <v>116</v>
      </c>
      <c r="J124" s="194" t="s">
        <v>98</v>
      </c>
      <c r="K124" s="195" t="s">
        <v>117</v>
      </c>
      <c r="L124" s="196"/>
      <c r="M124" s="100" t="s">
        <v>1</v>
      </c>
      <c r="N124" s="101" t="s">
        <v>40</v>
      </c>
      <c r="O124" s="101" t="s">
        <v>118</v>
      </c>
      <c r="P124" s="101" t="s">
        <v>119</v>
      </c>
      <c r="Q124" s="101" t="s">
        <v>120</v>
      </c>
      <c r="R124" s="101" t="s">
        <v>121</v>
      </c>
      <c r="S124" s="101" t="s">
        <v>122</v>
      </c>
      <c r="T124" s="102" t="s">
        <v>123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124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</f>
        <v>0</v>
      </c>
      <c r="Q125" s="104"/>
      <c r="R125" s="199">
        <f>R126</f>
        <v>255.12322090000004</v>
      </c>
      <c r="S125" s="104"/>
      <c r="T125" s="200">
        <f>T126</f>
        <v>629.58000000000004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100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75</v>
      </c>
      <c r="E126" s="205" t="s">
        <v>125</v>
      </c>
      <c r="F126" s="205" t="s">
        <v>126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P127+P190+P194+P198+P259+P298+P338+P354</f>
        <v>0</v>
      </c>
      <c r="Q126" s="210"/>
      <c r="R126" s="211">
        <f>R127+R190+R194+R198+R259+R298+R338+R354</f>
        <v>255.12322090000004</v>
      </c>
      <c r="S126" s="210"/>
      <c r="T126" s="212">
        <f>T127+T190+T194+T198+T259+T298+T338+T354</f>
        <v>629.58000000000004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76</v>
      </c>
      <c r="AY126" s="213" t="s">
        <v>127</v>
      </c>
      <c r="BK126" s="215">
        <f>BK127+BK190+BK194+BK198+BK259+BK298+BK338+BK354</f>
        <v>0</v>
      </c>
    </row>
    <row r="127" s="12" customFormat="1" ht="22.8" customHeight="1">
      <c r="A127" s="12"/>
      <c r="B127" s="202"/>
      <c r="C127" s="203"/>
      <c r="D127" s="204" t="s">
        <v>75</v>
      </c>
      <c r="E127" s="216" t="s">
        <v>84</v>
      </c>
      <c r="F127" s="216" t="s">
        <v>128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SUM(P128:P189)</f>
        <v>0</v>
      </c>
      <c r="Q127" s="210"/>
      <c r="R127" s="211">
        <f>SUM(R128:R189)</f>
        <v>39.031449600000002</v>
      </c>
      <c r="S127" s="210"/>
      <c r="T127" s="212">
        <f>SUM(T128:T189)</f>
        <v>629.58000000000004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84</v>
      </c>
      <c r="AT127" s="214" t="s">
        <v>75</v>
      </c>
      <c r="AU127" s="214" t="s">
        <v>84</v>
      </c>
      <c r="AY127" s="213" t="s">
        <v>127</v>
      </c>
      <c r="BK127" s="215">
        <f>SUM(BK128:BK189)</f>
        <v>0</v>
      </c>
    </row>
    <row r="128" s="2" customFormat="1" ht="33" customHeight="1">
      <c r="A128" s="38"/>
      <c r="B128" s="39"/>
      <c r="C128" s="218" t="s">
        <v>84</v>
      </c>
      <c r="D128" s="218" t="s">
        <v>129</v>
      </c>
      <c r="E128" s="219" t="s">
        <v>144</v>
      </c>
      <c r="F128" s="220" t="s">
        <v>145</v>
      </c>
      <c r="G128" s="221" t="s">
        <v>140</v>
      </c>
      <c r="H128" s="222">
        <v>210</v>
      </c>
      <c r="I128" s="223"/>
      <c r="J128" s="224">
        <f>ROUND(I128*H128,2)</f>
        <v>0</v>
      </c>
      <c r="K128" s="220" t="s">
        <v>133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0.29999999999999999</v>
      </c>
      <c r="T128" s="228">
        <f>S128*H128</f>
        <v>63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134</v>
      </c>
      <c r="AT128" s="229" t="s">
        <v>129</v>
      </c>
      <c r="AU128" s="229" t="s">
        <v>86</v>
      </c>
      <c r="AY128" s="17" t="s">
        <v>127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134</v>
      </c>
      <c r="BM128" s="229" t="s">
        <v>623</v>
      </c>
    </row>
    <row r="129" s="2" customFormat="1">
      <c r="A129" s="38"/>
      <c r="B129" s="39"/>
      <c r="C129" s="40"/>
      <c r="D129" s="231" t="s">
        <v>136</v>
      </c>
      <c r="E129" s="40"/>
      <c r="F129" s="232" t="s">
        <v>147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136</v>
      </c>
      <c r="AU129" s="17" t="s">
        <v>86</v>
      </c>
    </row>
    <row r="130" s="13" customFormat="1">
      <c r="A130" s="13"/>
      <c r="B130" s="236"/>
      <c r="C130" s="237"/>
      <c r="D130" s="231" t="s">
        <v>148</v>
      </c>
      <c r="E130" s="238" t="s">
        <v>1</v>
      </c>
      <c r="F130" s="239" t="s">
        <v>624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148</v>
      </c>
      <c r="AU130" s="245" t="s">
        <v>86</v>
      </c>
      <c r="AV130" s="13" t="s">
        <v>84</v>
      </c>
      <c r="AW130" s="13" t="s">
        <v>32</v>
      </c>
      <c r="AX130" s="13" t="s">
        <v>76</v>
      </c>
      <c r="AY130" s="245" t="s">
        <v>127</v>
      </c>
    </row>
    <row r="131" s="14" customFormat="1">
      <c r="A131" s="14"/>
      <c r="B131" s="246"/>
      <c r="C131" s="247"/>
      <c r="D131" s="231" t="s">
        <v>148</v>
      </c>
      <c r="E131" s="248" t="s">
        <v>1</v>
      </c>
      <c r="F131" s="249" t="s">
        <v>625</v>
      </c>
      <c r="G131" s="247"/>
      <c r="H131" s="250">
        <v>210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148</v>
      </c>
      <c r="AU131" s="256" t="s">
        <v>86</v>
      </c>
      <c r="AV131" s="14" t="s">
        <v>86</v>
      </c>
      <c r="AW131" s="14" t="s">
        <v>32</v>
      </c>
      <c r="AX131" s="14" t="s">
        <v>84</v>
      </c>
      <c r="AY131" s="256" t="s">
        <v>127</v>
      </c>
    </row>
    <row r="132" s="2" customFormat="1" ht="24.15" customHeight="1">
      <c r="A132" s="38"/>
      <c r="B132" s="39"/>
      <c r="C132" s="218" t="s">
        <v>86</v>
      </c>
      <c r="D132" s="218" t="s">
        <v>129</v>
      </c>
      <c r="E132" s="219" t="s">
        <v>151</v>
      </c>
      <c r="F132" s="220" t="s">
        <v>152</v>
      </c>
      <c r="G132" s="221" t="s">
        <v>140</v>
      </c>
      <c r="H132" s="222">
        <v>210</v>
      </c>
      <c r="I132" s="223"/>
      <c r="J132" s="224">
        <f>ROUND(I132*H132,2)</f>
        <v>0</v>
      </c>
      <c r="K132" s="220" t="s">
        <v>133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0.22</v>
      </c>
      <c r="T132" s="228">
        <f>S132*H132</f>
        <v>46.200000000000003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134</v>
      </c>
      <c r="AT132" s="229" t="s">
        <v>129</v>
      </c>
      <c r="AU132" s="229" t="s">
        <v>86</v>
      </c>
      <c r="AY132" s="17" t="s">
        <v>127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134</v>
      </c>
      <c r="BM132" s="229" t="s">
        <v>626</v>
      </c>
    </row>
    <row r="133" s="2" customFormat="1">
      <c r="A133" s="38"/>
      <c r="B133" s="39"/>
      <c r="C133" s="40"/>
      <c r="D133" s="231" t="s">
        <v>136</v>
      </c>
      <c r="E133" s="40"/>
      <c r="F133" s="232" t="s">
        <v>154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136</v>
      </c>
      <c r="AU133" s="17" t="s">
        <v>86</v>
      </c>
    </row>
    <row r="134" s="2" customFormat="1" ht="24.15" customHeight="1">
      <c r="A134" s="38"/>
      <c r="B134" s="39"/>
      <c r="C134" s="218" t="s">
        <v>143</v>
      </c>
      <c r="D134" s="218" t="s">
        <v>129</v>
      </c>
      <c r="E134" s="219" t="s">
        <v>158</v>
      </c>
      <c r="F134" s="220" t="s">
        <v>159</v>
      </c>
      <c r="G134" s="221" t="s">
        <v>140</v>
      </c>
      <c r="H134" s="222">
        <v>620</v>
      </c>
      <c r="I134" s="223"/>
      <c r="J134" s="224">
        <f>ROUND(I134*H134,2)</f>
        <v>0</v>
      </c>
      <c r="K134" s="220" t="s">
        <v>133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0.44</v>
      </c>
      <c r="T134" s="228">
        <f>S134*H134</f>
        <v>272.80000000000001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134</v>
      </c>
      <c r="AT134" s="229" t="s">
        <v>129</v>
      </c>
      <c r="AU134" s="229" t="s">
        <v>86</v>
      </c>
      <c r="AY134" s="17" t="s">
        <v>127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134</v>
      </c>
      <c r="BM134" s="229" t="s">
        <v>627</v>
      </c>
    </row>
    <row r="135" s="2" customFormat="1">
      <c r="A135" s="38"/>
      <c r="B135" s="39"/>
      <c r="C135" s="40"/>
      <c r="D135" s="231" t="s">
        <v>136</v>
      </c>
      <c r="E135" s="40"/>
      <c r="F135" s="232" t="s">
        <v>161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136</v>
      </c>
      <c r="AU135" s="17" t="s">
        <v>86</v>
      </c>
    </row>
    <row r="136" s="14" customFormat="1">
      <c r="A136" s="14"/>
      <c r="B136" s="246"/>
      <c r="C136" s="247"/>
      <c r="D136" s="231" t="s">
        <v>148</v>
      </c>
      <c r="E136" s="248" t="s">
        <v>1</v>
      </c>
      <c r="F136" s="249" t="s">
        <v>628</v>
      </c>
      <c r="G136" s="247"/>
      <c r="H136" s="250">
        <v>620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148</v>
      </c>
      <c r="AU136" s="256" t="s">
        <v>86</v>
      </c>
      <c r="AV136" s="14" t="s">
        <v>86</v>
      </c>
      <c r="AW136" s="14" t="s">
        <v>32</v>
      </c>
      <c r="AX136" s="14" t="s">
        <v>84</v>
      </c>
      <c r="AY136" s="256" t="s">
        <v>127</v>
      </c>
    </row>
    <row r="137" s="2" customFormat="1" ht="24.15" customHeight="1">
      <c r="A137" s="38"/>
      <c r="B137" s="39"/>
      <c r="C137" s="218" t="s">
        <v>134</v>
      </c>
      <c r="D137" s="218" t="s">
        <v>129</v>
      </c>
      <c r="E137" s="219" t="s">
        <v>168</v>
      </c>
      <c r="F137" s="220" t="s">
        <v>169</v>
      </c>
      <c r="G137" s="221" t="s">
        <v>140</v>
      </c>
      <c r="H137" s="222">
        <v>620</v>
      </c>
      <c r="I137" s="223"/>
      <c r="J137" s="224">
        <f>ROUND(I137*H137,2)</f>
        <v>0</v>
      </c>
      <c r="K137" s="220" t="s">
        <v>133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0.316</v>
      </c>
      <c r="T137" s="228">
        <f>S137*H137</f>
        <v>195.92000000000002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134</v>
      </c>
      <c r="AT137" s="229" t="s">
        <v>129</v>
      </c>
      <c r="AU137" s="229" t="s">
        <v>86</v>
      </c>
      <c r="AY137" s="17" t="s">
        <v>127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134</v>
      </c>
      <c r="BM137" s="229" t="s">
        <v>629</v>
      </c>
    </row>
    <row r="138" s="2" customFormat="1">
      <c r="A138" s="38"/>
      <c r="B138" s="39"/>
      <c r="C138" s="40"/>
      <c r="D138" s="231" t="s">
        <v>136</v>
      </c>
      <c r="E138" s="40"/>
      <c r="F138" s="232" t="s">
        <v>171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136</v>
      </c>
      <c r="AU138" s="17" t="s">
        <v>86</v>
      </c>
    </row>
    <row r="139" s="2" customFormat="1" ht="16.5" customHeight="1">
      <c r="A139" s="38"/>
      <c r="B139" s="39"/>
      <c r="C139" s="218" t="s">
        <v>157</v>
      </c>
      <c r="D139" s="218" t="s">
        <v>129</v>
      </c>
      <c r="E139" s="219" t="s">
        <v>174</v>
      </c>
      <c r="F139" s="220" t="s">
        <v>175</v>
      </c>
      <c r="G139" s="221" t="s">
        <v>176</v>
      </c>
      <c r="H139" s="222">
        <v>252</v>
      </c>
      <c r="I139" s="223"/>
      <c r="J139" s="224">
        <f>ROUND(I139*H139,2)</f>
        <v>0</v>
      </c>
      <c r="K139" s="220" t="s">
        <v>133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0.20499999999999999</v>
      </c>
      <c r="T139" s="228">
        <f>S139*H139</f>
        <v>51.659999999999997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134</v>
      </c>
      <c r="AT139" s="229" t="s">
        <v>129</v>
      </c>
      <c r="AU139" s="229" t="s">
        <v>86</v>
      </c>
      <c r="AY139" s="17" t="s">
        <v>127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134</v>
      </c>
      <c r="BM139" s="229" t="s">
        <v>630</v>
      </c>
    </row>
    <row r="140" s="2" customFormat="1">
      <c r="A140" s="38"/>
      <c r="B140" s="39"/>
      <c r="C140" s="40"/>
      <c r="D140" s="231" t="s">
        <v>136</v>
      </c>
      <c r="E140" s="40"/>
      <c r="F140" s="232" t="s">
        <v>178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136</v>
      </c>
      <c r="AU140" s="17" t="s">
        <v>86</v>
      </c>
    </row>
    <row r="141" s="14" customFormat="1">
      <c r="A141" s="14"/>
      <c r="B141" s="246"/>
      <c r="C141" s="247"/>
      <c r="D141" s="231" t="s">
        <v>148</v>
      </c>
      <c r="E141" s="248" t="s">
        <v>1</v>
      </c>
      <c r="F141" s="249" t="s">
        <v>631</v>
      </c>
      <c r="G141" s="247"/>
      <c r="H141" s="250">
        <v>252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148</v>
      </c>
      <c r="AU141" s="256" t="s">
        <v>86</v>
      </c>
      <c r="AV141" s="14" t="s">
        <v>86</v>
      </c>
      <c r="AW141" s="14" t="s">
        <v>32</v>
      </c>
      <c r="AX141" s="14" t="s">
        <v>84</v>
      </c>
      <c r="AY141" s="256" t="s">
        <v>127</v>
      </c>
    </row>
    <row r="142" s="2" customFormat="1" ht="37.8" customHeight="1">
      <c r="A142" s="38"/>
      <c r="B142" s="39"/>
      <c r="C142" s="218" t="s">
        <v>167</v>
      </c>
      <c r="D142" s="218" t="s">
        <v>129</v>
      </c>
      <c r="E142" s="219" t="s">
        <v>181</v>
      </c>
      <c r="F142" s="220" t="s">
        <v>182</v>
      </c>
      <c r="G142" s="221" t="s">
        <v>183</v>
      </c>
      <c r="H142" s="222">
        <v>131.61000000000001</v>
      </c>
      <c r="I142" s="223"/>
      <c r="J142" s="224">
        <f>ROUND(I142*H142,2)</f>
        <v>0</v>
      </c>
      <c r="K142" s="220" t="s">
        <v>133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134</v>
      </c>
      <c r="AT142" s="229" t="s">
        <v>129</v>
      </c>
      <c r="AU142" s="229" t="s">
        <v>86</v>
      </c>
      <c r="AY142" s="17" t="s">
        <v>127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134</v>
      </c>
      <c r="BM142" s="229" t="s">
        <v>632</v>
      </c>
    </row>
    <row r="143" s="2" customFormat="1">
      <c r="A143" s="38"/>
      <c r="B143" s="39"/>
      <c r="C143" s="40"/>
      <c r="D143" s="231" t="s">
        <v>136</v>
      </c>
      <c r="E143" s="40"/>
      <c r="F143" s="232" t="s">
        <v>185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136</v>
      </c>
      <c r="AU143" s="17" t="s">
        <v>86</v>
      </c>
    </row>
    <row r="144" s="13" customFormat="1">
      <c r="A144" s="13"/>
      <c r="B144" s="236"/>
      <c r="C144" s="237"/>
      <c r="D144" s="231" t="s">
        <v>148</v>
      </c>
      <c r="E144" s="238" t="s">
        <v>1</v>
      </c>
      <c r="F144" s="239" t="s">
        <v>162</v>
      </c>
      <c r="G144" s="237"/>
      <c r="H144" s="238" t="s">
        <v>1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148</v>
      </c>
      <c r="AU144" s="245" t="s">
        <v>86</v>
      </c>
      <c r="AV144" s="13" t="s">
        <v>84</v>
      </c>
      <c r="AW144" s="13" t="s">
        <v>32</v>
      </c>
      <c r="AX144" s="13" t="s">
        <v>76</v>
      </c>
      <c r="AY144" s="245" t="s">
        <v>127</v>
      </c>
    </row>
    <row r="145" s="14" customFormat="1">
      <c r="A145" s="14"/>
      <c r="B145" s="246"/>
      <c r="C145" s="247"/>
      <c r="D145" s="231" t="s">
        <v>148</v>
      </c>
      <c r="E145" s="248" t="s">
        <v>1</v>
      </c>
      <c r="F145" s="249" t="s">
        <v>633</v>
      </c>
      <c r="G145" s="247"/>
      <c r="H145" s="250">
        <v>8.8499999999999996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148</v>
      </c>
      <c r="AU145" s="256" t="s">
        <v>86</v>
      </c>
      <c r="AV145" s="14" t="s">
        <v>86</v>
      </c>
      <c r="AW145" s="14" t="s">
        <v>32</v>
      </c>
      <c r="AX145" s="14" t="s">
        <v>76</v>
      </c>
      <c r="AY145" s="256" t="s">
        <v>127</v>
      </c>
    </row>
    <row r="146" s="13" customFormat="1">
      <c r="A146" s="13"/>
      <c r="B146" s="236"/>
      <c r="C146" s="237"/>
      <c r="D146" s="231" t="s">
        <v>148</v>
      </c>
      <c r="E146" s="238" t="s">
        <v>1</v>
      </c>
      <c r="F146" s="239" t="s">
        <v>187</v>
      </c>
      <c r="G146" s="237"/>
      <c r="H146" s="238" t="s">
        <v>1</v>
      </c>
      <c r="I146" s="240"/>
      <c r="J146" s="237"/>
      <c r="K146" s="237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148</v>
      </c>
      <c r="AU146" s="245" t="s">
        <v>86</v>
      </c>
      <c r="AV146" s="13" t="s">
        <v>84</v>
      </c>
      <c r="AW146" s="13" t="s">
        <v>32</v>
      </c>
      <c r="AX146" s="13" t="s">
        <v>76</v>
      </c>
      <c r="AY146" s="245" t="s">
        <v>127</v>
      </c>
    </row>
    <row r="147" s="14" customFormat="1">
      <c r="A147" s="14"/>
      <c r="B147" s="246"/>
      <c r="C147" s="247"/>
      <c r="D147" s="231" t="s">
        <v>148</v>
      </c>
      <c r="E147" s="248" t="s">
        <v>1</v>
      </c>
      <c r="F147" s="249" t="s">
        <v>634</v>
      </c>
      <c r="G147" s="247"/>
      <c r="H147" s="250">
        <v>122.76000000000001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148</v>
      </c>
      <c r="AU147" s="256" t="s">
        <v>86</v>
      </c>
      <c r="AV147" s="14" t="s">
        <v>86</v>
      </c>
      <c r="AW147" s="14" t="s">
        <v>32</v>
      </c>
      <c r="AX147" s="14" t="s">
        <v>76</v>
      </c>
      <c r="AY147" s="256" t="s">
        <v>127</v>
      </c>
    </row>
    <row r="148" s="15" customFormat="1">
      <c r="A148" s="15"/>
      <c r="B148" s="257"/>
      <c r="C148" s="258"/>
      <c r="D148" s="231" t="s">
        <v>148</v>
      </c>
      <c r="E148" s="259" t="s">
        <v>1</v>
      </c>
      <c r="F148" s="260" t="s">
        <v>166</v>
      </c>
      <c r="G148" s="258"/>
      <c r="H148" s="261">
        <v>131.61000000000001</v>
      </c>
      <c r="I148" s="262"/>
      <c r="J148" s="258"/>
      <c r="K148" s="258"/>
      <c r="L148" s="263"/>
      <c r="M148" s="264"/>
      <c r="N148" s="265"/>
      <c r="O148" s="265"/>
      <c r="P148" s="265"/>
      <c r="Q148" s="265"/>
      <c r="R148" s="265"/>
      <c r="S148" s="265"/>
      <c r="T148" s="26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7" t="s">
        <v>148</v>
      </c>
      <c r="AU148" s="267" t="s">
        <v>86</v>
      </c>
      <c r="AV148" s="15" t="s">
        <v>134</v>
      </c>
      <c r="AW148" s="15" t="s">
        <v>32</v>
      </c>
      <c r="AX148" s="15" t="s">
        <v>84</v>
      </c>
      <c r="AY148" s="267" t="s">
        <v>127</v>
      </c>
    </row>
    <row r="149" s="2" customFormat="1" ht="33" customHeight="1">
      <c r="A149" s="38"/>
      <c r="B149" s="39"/>
      <c r="C149" s="218" t="s">
        <v>173</v>
      </c>
      <c r="D149" s="218" t="s">
        <v>129</v>
      </c>
      <c r="E149" s="219" t="s">
        <v>190</v>
      </c>
      <c r="F149" s="220" t="s">
        <v>191</v>
      </c>
      <c r="G149" s="221" t="s">
        <v>183</v>
      </c>
      <c r="H149" s="222">
        <v>18.600000000000001</v>
      </c>
      <c r="I149" s="223"/>
      <c r="J149" s="224">
        <f>ROUND(I149*H149,2)</f>
        <v>0</v>
      </c>
      <c r="K149" s="220" t="s">
        <v>133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134</v>
      </c>
      <c r="AT149" s="229" t="s">
        <v>129</v>
      </c>
      <c r="AU149" s="229" t="s">
        <v>86</v>
      </c>
      <c r="AY149" s="17" t="s">
        <v>127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84</v>
      </c>
      <c r="BK149" s="230">
        <f>ROUND(I149*H149,2)</f>
        <v>0</v>
      </c>
      <c r="BL149" s="17" t="s">
        <v>134</v>
      </c>
      <c r="BM149" s="229" t="s">
        <v>635</v>
      </c>
    </row>
    <row r="150" s="2" customFormat="1">
      <c r="A150" s="38"/>
      <c r="B150" s="39"/>
      <c r="C150" s="40"/>
      <c r="D150" s="231" t="s">
        <v>136</v>
      </c>
      <c r="E150" s="40"/>
      <c r="F150" s="232" t="s">
        <v>193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136</v>
      </c>
      <c r="AU150" s="17" t="s">
        <v>86</v>
      </c>
    </row>
    <row r="151" s="14" customFormat="1">
      <c r="A151" s="14"/>
      <c r="B151" s="246"/>
      <c r="C151" s="247"/>
      <c r="D151" s="231" t="s">
        <v>148</v>
      </c>
      <c r="E151" s="248" t="s">
        <v>1</v>
      </c>
      <c r="F151" s="249" t="s">
        <v>636</v>
      </c>
      <c r="G151" s="247"/>
      <c r="H151" s="250">
        <v>18.600000000000001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148</v>
      </c>
      <c r="AU151" s="256" t="s">
        <v>86</v>
      </c>
      <c r="AV151" s="14" t="s">
        <v>86</v>
      </c>
      <c r="AW151" s="14" t="s">
        <v>32</v>
      </c>
      <c r="AX151" s="14" t="s">
        <v>84</v>
      </c>
      <c r="AY151" s="256" t="s">
        <v>127</v>
      </c>
    </row>
    <row r="152" s="2" customFormat="1" ht="33" customHeight="1">
      <c r="A152" s="38"/>
      <c r="B152" s="39"/>
      <c r="C152" s="218" t="s">
        <v>180</v>
      </c>
      <c r="D152" s="218" t="s">
        <v>129</v>
      </c>
      <c r="E152" s="219" t="s">
        <v>197</v>
      </c>
      <c r="F152" s="220" t="s">
        <v>198</v>
      </c>
      <c r="G152" s="221" t="s">
        <v>183</v>
      </c>
      <c r="H152" s="222">
        <v>20.591999999999999</v>
      </c>
      <c r="I152" s="223"/>
      <c r="J152" s="224">
        <f>ROUND(I152*H152,2)</f>
        <v>0</v>
      </c>
      <c r="K152" s="220" t="s">
        <v>133</v>
      </c>
      <c r="L152" s="44"/>
      <c r="M152" s="225" t="s">
        <v>1</v>
      </c>
      <c r="N152" s="226" t="s">
        <v>41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134</v>
      </c>
      <c r="AT152" s="229" t="s">
        <v>129</v>
      </c>
      <c r="AU152" s="229" t="s">
        <v>86</v>
      </c>
      <c r="AY152" s="17" t="s">
        <v>127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84</v>
      </c>
      <c r="BK152" s="230">
        <f>ROUND(I152*H152,2)</f>
        <v>0</v>
      </c>
      <c r="BL152" s="17" t="s">
        <v>134</v>
      </c>
      <c r="BM152" s="229" t="s">
        <v>637</v>
      </c>
    </row>
    <row r="153" s="2" customFormat="1">
      <c r="A153" s="38"/>
      <c r="B153" s="39"/>
      <c r="C153" s="40"/>
      <c r="D153" s="231" t="s">
        <v>136</v>
      </c>
      <c r="E153" s="40"/>
      <c r="F153" s="232" t="s">
        <v>200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136</v>
      </c>
      <c r="AU153" s="17" t="s">
        <v>86</v>
      </c>
    </row>
    <row r="154" s="14" customFormat="1">
      <c r="A154" s="14"/>
      <c r="B154" s="246"/>
      <c r="C154" s="247"/>
      <c r="D154" s="231" t="s">
        <v>148</v>
      </c>
      <c r="E154" s="248" t="s">
        <v>1</v>
      </c>
      <c r="F154" s="249" t="s">
        <v>638</v>
      </c>
      <c r="G154" s="247"/>
      <c r="H154" s="250">
        <v>20.591999999999999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148</v>
      </c>
      <c r="AU154" s="256" t="s">
        <v>86</v>
      </c>
      <c r="AV154" s="14" t="s">
        <v>86</v>
      </c>
      <c r="AW154" s="14" t="s">
        <v>32</v>
      </c>
      <c r="AX154" s="14" t="s">
        <v>84</v>
      </c>
      <c r="AY154" s="256" t="s">
        <v>127</v>
      </c>
    </row>
    <row r="155" s="2" customFormat="1" ht="24.15" customHeight="1">
      <c r="A155" s="38"/>
      <c r="B155" s="39"/>
      <c r="C155" s="218" t="s">
        <v>189</v>
      </c>
      <c r="D155" s="218" t="s">
        <v>129</v>
      </c>
      <c r="E155" s="219" t="s">
        <v>204</v>
      </c>
      <c r="F155" s="220" t="s">
        <v>205</v>
      </c>
      <c r="G155" s="221" t="s">
        <v>183</v>
      </c>
      <c r="H155" s="222">
        <v>1.8</v>
      </c>
      <c r="I155" s="223"/>
      <c r="J155" s="224">
        <f>ROUND(I155*H155,2)</f>
        <v>0</v>
      </c>
      <c r="K155" s="220" t="s">
        <v>133</v>
      </c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134</v>
      </c>
      <c r="AT155" s="229" t="s">
        <v>129</v>
      </c>
      <c r="AU155" s="229" t="s">
        <v>86</v>
      </c>
      <c r="AY155" s="17" t="s">
        <v>127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134</v>
      </c>
      <c r="BM155" s="229" t="s">
        <v>639</v>
      </c>
    </row>
    <row r="156" s="2" customFormat="1">
      <c r="A156" s="38"/>
      <c r="B156" s="39"/>
      <c r="C156" s="40"/>
      <c r="D156" s="231" t="s">
        <v>136</v>
      </c>
      <c r="E156" s="40"/>
      <c r="F156" s="232" t="s">
        <v>207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136</v>
      </c>
      <c r="AU156" s="17" t="s">
        <v>86</v>
      </c>
    </row>
    <row r="157" s="14" customFormat="1">
      <c r="A157" s="14"/>
      <c r="B157" s="246"/>
      <c r="C157" s="247"/>
      <c r="D157" s="231" t="s">
        <v>148</v>
      </c>
      <c r="E157" s="248" t="s">
        <v>1</v>
      </c>
      <c r="F157" s="249" t="s">
        <v>209</v>
      </c>
      <c r="G157" s="247"/>
      <c r="H157" s="250">
        <v>1.8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148</v>
      </c>
      <c r="AU157" s="256" t="s">
        <v>86</v>
      </c>
      <c r="AV157" s="14" t="s">
        <v>86</v>
      </c>
      <c r="AW157" s="14" t="s">
        <v>32</v>
      </c>
      <c r="AX157" s="14" t="s">
        <v>84</v>
      </c>
      <c r="AY157" s="256" t="s">
        <v>127</v>
      </c>
    </row>
    <row r="158" s="2" customFormat="1" ht="21.75" customHeight="1">
      <c r="A158" s="38"/>
      <c r="B158" s="39"/>
      <c r="C158" s="218" t="s">
        <v>196</v>
      </c>
      <c r="D158" s="218" t="s">
        <v>129</v>
      </c>
      <c r="E158" s="219" t="s">
        <v>211</v>
      </c>
      <c r="F158" s="220" t="s">
        <v>212</v>
      </c>
      <c r="G158" s="221" t="s">
        <v>140</v>
      </c>
      <c r="H158" s="222">
        <v>37.439999999999998</v>
      </c>
      <c r="I158" s="223"/>
      <c r="J158" s="224">
        <f>ROUND(I158*H158,2)</f>
        <v>0</v>
      </c>
      <c r="K158" s="220" t="s">
        <v>133</v>
      </c>
      <c r="L158" s="44"/>
      <c r="M158" s="225" t="s">
        <v>1</v>
      </c>
      <c r="N158" s="226" t="s">
        <v>41</v>
      </c>
      <c r="O158" s="91"/>
      <c r="P158" s="227">
        <f>O158*H158</f>
        <v>0</v>
      </c>
      <c r="Q158" s="227">
        <v>0.00084000000000000003</v>
      </c>
      <c r="R158" s="227">
        <f>Q158*H158</f>
        <v>0.031449600000000001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134</v>
      </c>
      <c r="AT158" s="229" t="s">
        <v>129</v>
      </c>
      <c r="AU158" s="229" t="s">
        <v>86</v>
      </c>
      <c r="AY158" s="17" t="s">
        <v>127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84</v>
      </c>
      <c r="BK158" s="230">
        <f>ROUND(I158*H158,2)</f>
        <v>0</v>
      </c>
      <c r="BL158" s="17" t="s">
        <v>134</v>
      </c>
      <c r="BM158" s="229" t="s">
        <v>640</v>
      </c>
    </row>
    <row r="159" s="2" customFormat="1">
      <c r="A159" s="38"/>
      <c r="B159" s="39"/>
      <c r="C159" s="40"/>
      <c r="D159" s="231" t="s">
        <v>136</v>
      </c>
      <c r="E159" s="40"/>
      <c r="F159" s="232" t="s">
        <v>214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136</v>
      </c>
      <c r="AU159" s="17" t="s">
        <v>86</v>
      </c>
    </row>
    <row r="160" s="14" customFormat="1">
      <c r="A160" s="14"/>
      <c r="B160" s="246"/>
      <c r="C160" s="247"/>
      <c r="D160" s="231" t="s">
        <v>148</v>
      </c>
      <c r="E160" s="248" t="s">
        <v>1</v>
      </c>
      <c r="F160" s="249" t="s">
        <v>641</v>
      </c>
      <c r="G160" s="247"/>
      <c r="H160" s="250">
        <v>37.439999999999998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6" t="s">
        <v>148</v>
      </c>
      <c r="AU160" s="256" t="s">
        <v>86</v>
      </c>
      <c r="AV160" s="14" t="s">
        <v>86</v>
      </c>
      <c r="AW160" s="14" t="s">
        <v>32</v>
      </c>
      <c r="AX160" s="14" t="s">
        <v>84</v>
      </c>
      <c r="AY160" s="256" t="s">
        <v>127</v>
      </c>
    </row>
    <row r="161" s="2" customFormat="1" ht="24.15" customHeight="1">
      <c r="A161" s="38"/>
      <c r="B161" s="39"/>
      <c r="C161" s="218" t="s">
        <v>203</v>
      </c>
      <c r="D161" s="218" t="s">
        <v>129</v>
      </c>
      <c r="E161" s="219" t="s">
        <v>217</v>
      </c>
      <c r="F161" s="220" t="s">
        <v>218</v>
      </c>
      <c r="G161" s="221" t="s">
        <v>140</v>
      </c>
      <c r="H161" s="222">
        <v>37.439999999999998</v>
      </c>
      <c r="I161" s="223"/>
      <c r="J161" s="224">
        <f>ROUND(I161*H161,2)</f>
        <v>0</v>
      </c>
      <c r="K161" s="220" t="s">
        <v>133</v>
      </c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134</v>
      </c>
      <c r="AT161" s="229" t="s">
        <v>129</v>
      </c>
      <c r="AU161" s="229" t="s">
        <v>86</v>
      </c>
      <c r="AY161" s="17" t="s">
        <v>127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84</v>
      </c>
      <c r="BK161" s="230">
        <f>ROUND(I161*H161,2)</f>
        <v>0</v>
      </c>
      <c r="BL161" s="17" t="s">
        <v>134</v>
      </c>
      <c r="BM161" s="229" t="s">
        <v>642</v>
      </c>
    </row>
    <row r="162" s="2" customFormat="1">
      <c r="A162" s="38"/>
      <c r="B162" s="39"/>
      <c r="C162" s="40"/>
      <c r="D162" s="231" t="s">
        <v>136</v>
      </c>
      <c r="E162" s="40"/>
      <c r="F162" s="232" t="s">
        <v>220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136</v>
      </c>
      <c r="AU162" s="17" t="s">
        <v>86</v>
      </c>
    </row>
    <row r="163" s="2" customFormat="1" ht="37.8" customHeight="1">
      <c r="A163" s="38"/>
      <c r="B163" s="39"/>
      <c r="C163" s="218" t="s">
        <v>210</v>
      </c>
      <c r="D163" s="218" t="s">
        <v>129</v>
      </c>
      <c r="E163" s="219" t="s">
        <v>231</v>
      </c>
      <c r="F163" s="220" t="s">
        <v>232</v>
      </c>
      <c r="G163" s="221" t="s">
        <v>183</v>
      </c>
      <c r="H163" s="222">
        <v>170.80199999999999</v>
      </c>
      <c r="I163" s="223"/>
      <c r="J163" s="224">
        <f>ROUND(I163*H163,2)</f>
        <v>0</v>
      </c>
      <c r="K163" s="220" t="s">
        <v>133</v>
      </c>
      <c r="L163" s="44"/>
      <c r="M163" s="225" t="s">
        <v>1</v>
      </c>
      <c r="N163" s="226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134</v>
      </c>
      <c r="AT163" s="229" t="s">
        <v>129</v>
      </c>
      <c r="AU163" s="229" t="s">
        <v>86</v>
      </c>
      <c r="AY163" s="17" t="s">
        <v>127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134</v>
      </c>
      <c r="BM163" s="229" t="s">
        <v>643</v>
      </c>
    </row>
    <row r="164" s="2" customFormat="1">
      <c r="A164" s="38"/>
      <c r="B164" s="39"/>
      <c r="C164" s="40"/>
      <c r="D164" s="231" t="s">
        <v>136</v>
      </c>
      <c r="E164" s="40"/>
      <c r="F164" s="232" t="s">
        <v>234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136</v>
      </c>
      <c r="AU164" s="17" t="s">
        <v>86</v>
      </c>
    </row>
    <row r="165" s="14" customFormat="1">
      <c r="A165" s="14"/>
      <c r="B165" s="246"/>
      <c r="C165" s="247"/>
      <c r="D165" s="231" t="s">
        <v>148</v>
      </c>
      <c r="E165" s="248" t="s">
        <v>1</v>
      </c>
      <c r="F165" s="249" t="s">
        <v>644</v>
      </c>
      <c r="G165" s="247"/>
      <c r="H165" s="250">
        <v>170.80199999999999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148</v>
      </c>
      <c r="AU165" s="256" t="s">
        <v>86</v>
      </c>
      <c r="AV165" s="14" t="s">
        <v>86</v>
      </c>
      <c r="AW165" s="14" t="s">
        <v>32</v>
      </c>
      <c r="AX165" s="14" t="s">
        <v>84</v>
      </c>
      <c r="AY165" s="256" t="s">
        <v>127</v>
      </c>
    </row>
    <row r="166" s="2" customFormat="1" ht="33" customHeight="1">
      <c r="A166" s="38"/>
      <c r="B166" s="39"/>
      <c r="C166" s="218" t="s">
        <v>216</v>
      </c>
      <c r="D166" s="218" t="s">
        <v>129</v>
      </c>
      <c r="E166" s="219" t="s">
        <v>240</v>
      </c>
      <c r="F166" s="220" t="s">
        <v>241</v>
      </c>
      <c r="G166" s="221" t="s">
        <v>242</v>
      </c>
      <c r="H166" s="222">
        <v>285.23899999999998</v>
      </c>
      <c r="I166" s="223"/>
      <c r="J166" s="224">
        <f>ROUND(I166*H166,2)</f>
        <v>0</v>
      </c>
      <c r="K166" s="220" t="s">
        <v>133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134</v>
      </c>
      <c r="AT166" s="229" t="s">
        <v>129</v>
      </c>
      <c r="AU166" s="229" t="s">
        <v>86</v>
      </c>
      <c r="AY166" s="17" t="s">
        <v>127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84</v>
      </c>
      <c r="BK166" s="230">
        <f>ROUND(I166*H166,2)</f>
        <v>0</v>
      </c>
      <c r="BL166" s="17" t="s">
        <v>134</v>
      </c>
      <c r="BM166" s="229" t="s">
        <v>645</v>
      </c>
    </row>
    <row r="167" s="2" customFormat="1">
      <c r="A167" s="38"/>
      <c r="B167" s="39"/>
      <c r="C167" s="40"/>
      <c r="D167" s="231" t="s">
        <v>136</v>
      </c>
      <c r="E167" s="40"/>
      <c r="F167" s="232" t="s">
        <v>244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136</v>
      </c>
      <c r="AU167" s="17" t="s">
        <v>86</v>
      </c>
    </row>
    <row r="168" s="14" customFormat="1">
      <c r="A168" s="14"/>
      <c r="B168" s="246"/>
      <c r="C168" s="247"/>
      <c r="D168" s="231" t="s">
        <v>148</v>
      </c>
      <c r="E168" s="248" t="s">
        <v>1</v>
      </c>
      <c r="F168" s="249" t="s">
        <v>646</v>
      </c>
      <c r="G168" s="247"/>
      <c r="H168" s="250">
        <v>285.23899999999998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148</v>
      </c>
      <c r="AU168" s="256" t="s">
        <v>86</v>
      </c>
      <c r="AV168" s="14" t="s">
        <v>86</v>
      </c>
      <c r="AW168" s="14" t="s">
        <v>32</v>
      </c>
      <c r="AX168" s="14" t="s">
        <v>84</v>
      </c>
      <c r="AY168" s="256" t="s">
        <v>127</v>
      </c>
    </row>
    <row r="169" s="2" customFormat="1" ht="16.5" customHeight="1">
      <c r="A169" s="38"/>
      <c r="B169" s="39"/>
      <c r="C169" s="218" t="s">
        <v>221</v>
      </c>
      <c r="D169" s="218" t="s">
        <v>129</v>
      </c>
      <c r="E169" s="219" t="s">
        <v>247</v>
      </c>
      <c r="F169" s="220" t="s">
        <v>248</v>
      </c>
      <c r="G169" s="221" t="s">
        <v>183</v>
      </c>
      <c r="H169" s="222">
        <v>170.80199999999999</v>
      </c>
      <c r="I169" s="223"/>
      <c r="J169" s="224">
        <f>ROUND(I169*H169,2)</f>
        <v>0</v>
      </c>
      <c r="K169" s="220" t="s">
        <v>133</v>
      </c>
      <c r="L169" s="44"/>
      <c r="M169" s="225" t="s">
        <v>1</v>
      </c>
      <c r="N169" s="226" t="s">
        <v>41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134</v>
      </c>
      <c r="AT169" s="229" t="s">
        <v>129</v>
      </c>
      <c r="AU169" s="229" t="s">
        <v>86</v>
      </c>
      <c r="AY169" s="17" t="s">
        <v>127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84</v>
      </c>
      <c r="BK169" s="230">
        <f>ROUND(I169*H169,2)</f>
        <v>0</v>
      </c>
      <c r="BL169" s="17" t="s">
        <v>134</v>
      </c>
      <c r="BM169" s="229" t="s">
        <v>647</v>
      </c>
    </row>
    <row r="170" s="2" customFormat="1">
      <c r="A170" s="38"/>
      <c r="B170" s="39"/>
      <c r="C170" s="40"/>
      <c r="D170" s="231" t="s">
        <v>136</v>
      </c>
      <c r="E170" s="40"/>
      <c r="F170" s="232" t="s">
        <v>250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136</v>
      </c>
      <c r="AU170" s="17" t="s">
        <v>86</v>
      </c>
    </row>
    <row r="171" s="2" customFormat="1" ht="24.15" customHeight="1">
      <c r="A171" s="38"/>
      <c r="B171" s="39"/>
      <c r="C171" s="218" t="s">
        <v>8</v>
      </c>
      <c r="D171" s="218" t="s">
        <v>129</v>
      </c>
      <c r="E171" s="219" t="s">
        <v>252</v>
      </c>
      <c r="F171" s="220" t="s">
        <v>253</v>
      </c>
      <c r="G171" s="221" t="s">
        <v>183</v>
      </c>
      <c r="H171" s="222">
        <v>12.012000000000001</v>
      </c>
      <c r="I171" s="223"/>
      <c r="J171" s="224">
        <f>ROUND(I171*H171,2)</f>
        <v>0</v>
      </c>
      <c r="K171" s="220" t="s">
        <v>133</v>
      </c>
      <c r="L171" s="44"/>
      <c r="M171" s="225" t="s">
        <v>1</v>
      </c>
      <c r="N171" s="226" t="s">
        <v>41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134</v>
      </c>
      <c r="AT171" s="229" t="s">
        <v>129</v>
      </c>
      <c r="AU171" s="229" t="s">
        <v>86</v>
      </c>
      <c r="AY171" s="17" t="s">
        <v>127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84</v>
      </c>
      <c r="BK171" s="230">
        <f>ROUND(I171*H171,2)</f>
        <v>0</v>
      </c>
      <c r="BL171" s="17" t="s">
        <v>134</v>
      </c>
      <c r="BM171" s="229" t="s">
        <v>648</v>
      </c>
    </row>
    <row r="172" s="2" customFormat="1">
      <c r="A172" s="38"/>
      <c r="B172" s="39"/>
      <c r="C172" s="40"/>
      <c r="D172" s="231" t="s">
        <v>136</v>
      </c>
      <c r="E172" s="40"/>
      <c r="F172" s="232" t="s">
        <v>255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136</v>
      </c>
      <c r="AU172" s="17" t="s">
        <v>86</v>
      </c>
    </row>
    <row r="173" s="14" customFormat="1">
      <c r="A173" s="14"/>
      <c r="B173" s="246"/>
      <c r="C173" s="247"/>
      <c r="D173" s="231" t="s">
        <v>148</v>
      </c>
      <c r="E173" s="248" t="s">
        <v>1</v>
      </c>
      <c r="F173" s="249" t="s">
        <v>649</v>
      </c>
      <c r="G173" s="247"/>
      <c r="H173" s="250">
        <v>12.012000000000001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148</v>
      </c>
      <c r="AU173" s="256" t="s">
        <v>86</v>
      </c>
      <c r="AV173" s="14" t="s">
        <v>86</v>
      </c>
      <c r="AW173" s="14" t="s">
        <v>32</v>
      </c>
      <c r="AX173" s="14" t="s">
        <v>84</v>
      </c>
      <c r="AY173" s="256" t="s">
        <v>127</v>
      </c>
    </row>
    <row r="174" s="2" customFormat="1" ht="16.5" customHeight="1">
      <c r="A174" s="38"/>
      <c r="B174" s="39"/>
      <c r="C174" s="268" t="s">
        <v>230</v>
      </c>
      <c r="D174" s="268" t="s">
        <v>258</v>
      </c>
      <c r="E174" s="269" t="s">
        <v>259</v>
      </c>
      <c r="F174" s="270" t="s">
        <v>260</v>
      </c>
      <c r="G174" s="271" t="s">
        <v>242</v>
      </c>
      <c r="H174" s="272">
        <v>24.024000000000001</v>
      </c>
      <c r="I174" s="273"/>
      <c r="J174" s="274">
        <f>ROUND(I174*H174,2)</f>
        <v>0</v>
      </c>
      <c r="K174" s="270" t="s">
        <v>133</v>
      </c>
      <c r="L174" s="275"/>
      <c r="M174" s="276" t="s">
        <v>1</v>
      </c>
      <c r="N174" s="277" t="s">
        <v>41</v>
      </c>
      <c r="O174" s="91"/>
      <c r="P174" s="227">
        <f>O174*H174</f>
        <v>0</v>
      </c>
      <c r="Q174" s="227">
        <v>1</v>
      </c>
      <c r="R174" s="227">
        <f>Q174*H174</f>
        <v>24.024000000000001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180</v>
      </c>
      <c r="AT174" s="229" t="s">
        <v>258</v>
      </c>
      <c r="AU174" s="229" t="s">
        <v>86</v>
      </c>
      <c r="AY174" s="17" t="s">
        <v>127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84</v>
      </c>
      <c r="BK174" s="230">
        <f>ROUND(I174*H174,2)</f>
        <v>0</v>
      </c>
      <c r="BL174" s="17" t="s">
        <v>134</v>
      </c>
      <c r="BM174" s="229" t="s">
        <v>650</v>
      </c>
    </row>
    <row r="175" s="2" customFormat="1">
      <c r="A175" s="38"/>
      <c r="B175" s="39"/>
      <c r="C175" s="40"/>
      <c r="D175" s="231" t="s">
        <v>136</v>
      </c>
      <c r="E175" s="40"/>
      <c r="F175" s="232" t="s">
        <v>260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136</v>
      </c>
      <c r="AU175" s="17" t="s">
        <v>86</v>
      </c>
    </row>
    <row r="176" s="14" customFormat="1">
      <c r="A176" s="14"/>
      <c r="B176" s="246"/>
      <c r="C176" s="247"/>
      <c r="D176" s="231" t="s">
        <v>148</v>
      </c>
      <c r="E176" s="247"/>
      <c r="F176" s="249" t="s">
        <v>651</v>
      </c>
      <c r="G176" s="247"/>
      <c r="H176" s="250">
        <v>24.024000000000001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148</v>
      </c>
      <c r="AU176" s="256" t="s">
        <v>86</v>
      </c>
      <c r="AV176" s="14" t="s">
        <v>86</v>
      </c>
      <c r="AW176" s="14" t="s">
        <v>4</v>
      </c>
      <c r="AX176" s="14" t="s">
        <v>84</v>
      </c>
      <c r="AY176" s="256" t="s">
        <v>127</v>
      </c>
    </row>
    <row r="177" s="2" customFormat="1" ht="24.15" customHeight="1">
      <c r="A177" s="38"/>
      <c r="B177" s="39"/>
      <c r="C177" s="218" t="s">
        <v>163</v>
      </c>
      <c r="D177" s="218" t="s">
        <v>129</v>
      </c>
      <c r="E177" s="219" t="s">
        <v>263</v>
      </c>
      <c r="F177" s="220" t="s">
        <v>264</v>
      </c>
      <c r="G177" s="221" t="s">
        <v>183</v>
      </c>
      <c r="H177" s="222">
        <v>7.4880000000000004</v>
      </c>
      <c r="I177" s="223"/>
      <c r="J177" s="224">
        <f>ROUND(I177*H177,2)</f>
        <v>0</v>
      </c>
      <c r="K177" s="220" t="s">
        <v>133</v>
      </c>
      <c r="L177" s="44"/>
      <c r="M177" s="225" t="s">
        <v>1</v>
      </c>
      <c r="N177" s="226" t="s">
        <v>41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134</v>
      </c>
      <c r="AT177" s="229" t="s">
        <v>129</v>
      </c>
      <c r="AU177" s="229" t="s">
        <v>86</v>
      </c>
      <c r="AY177" s="17" t="s">
        <v>127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84</v>
      </c>
      <c r="BK177" s="230">
        <f>ROUND(I177*H177,2)</f>
        <v>0</v>
      </c>
      <c r="BL177" s="17" t="s">
        <v>134</v>
      </c>
      <c r="BM177" s="229" t="s">
        <v>652</v>
      </c>
    </row>
    <row r="178" s="2" customFormat="1">
      <c r="A178" s="38"/>
      <c r="B178" s="39"/>
      <c r="C178" s="40"/>
      <c r="D178" s="231" t="s">
        <v>136</v>
      </c>
      <c r="E178" s="40"/>
      <c r="F178" s="232" t="s">
        <v>266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136</v>
      </c>
      <c r="AU178" s="17" t="s">
        <v>86</v>
      </c>
    </row>
    <row r="179" s="14" customFormat="1">
      <c r="A179" s="14"/>
      <c r="B179" s="246"/>
      <c r="C179" s="247"/>
      <c r="D179" s="231" t="s">
        <v>148</v>
      </c>
      <c r="E179" s="248" t="s">
        <v>1</v>
      </c>
      <c r="F179" s="249" t="s">
        <v>653</v>
      </c>
      <c r="G179" s="247"/>
      <c r="H179" s="250">
        <v>7.4880000000000004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148</v>
      </c>
      <c r="AU179" s="256" t="s">
        <v>86</v>
      </c>
      <c r="AV179" s="14" t="s">
        <v>86</v>
      </c>
      <c r="AW179" s="14" t="s">
        <v>32</v>
      </c>
      <c r="AX179" s="14" t="s">
        <v>84</v>
      </c>
      <c r="AY179" s="256" t="s">
        <v>127</v>
      </c>
    </row>
    <row r="180" s="2" customFormat="1" ht="16.5" customHeight="1">
      <c r="A180" s="38"/>
      <c r="B180" s="39"/>
      <c r="C180" s="268" t="s">
        <v>246</v>
      </c>
      <c r="D180" s="268" t="s">
        <v>258</v>
      </c>
      <c r="E180" s="269" t="s">
        <v>269</v>
      </c>
      <c r="F180" s="270" t="s">
        <v>270</v>
      </c>
      <c r="G180" s="271" t="s">
        <v>242</v>
      </c>
      <c r="H180" s="272">
        <v>14.976000000000001</v>
      </c>
      <c r="I180" s="273"/>
      <c r="J180" s="274">
        <f>ROUND(I180*H180,2)</f>
        <v>0</v>
      </c>
      <c r="K180" s="270" t="s">
        <v>133</v>
      </c>
      <c r="L180" s="275"/>
      <c r="M180" s="276" t="s">
        <v>1</v>
      </c>
      <c r="N180" s="277" t="s">
        <v>41</v>
      </c>
      <c r="O180" s="91"/>
      <c r="P180" s="227">
        <f>O180*H180</f>
        <v>0</v>
      </c>
      <c r="Q180" s="227">
        <v>1</v>
      </c>
      <c r="R180" s="227">
        <f>Q180*H180</f>
        <v>14.976000000000001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180</v>
      </c>
      <c r="AT180" s="229" t="s">
        <v>258</v>
      </c>
      <c r="AU180" s="229" t="s">
        <v>86</v>
      </c>
      <c r="AY180" s="17" t="s">
        <v>127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134</v>
      </c>
      <c r="BM180" s="229" t="s">
        <v>654</v>
      </c>
    </row>
    <row r="181" s="2" customFormat="1">
      <c r="A181" s="38"/>
      <c r="B181" s="39"/>
      <c r="C181" s="40"/>
      <c r="D181" s="231" t="s">
        <v>136</v>
      </c>
      <c r="E181" s="40"/>
      <c r="F181" s="232" t="s">
        <v>270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136</v>
      </c>
      <c r="AU181" s="17" t="s">
        <v>86</v>
      </c>
    </row>
    <row r="182" s="14" customFormat="1">
      <c r="A182" s="14"/>
      <c r="B182" s="246"/>
      <c r="C182" s="247"/>
      <c r="D182" s="231" t="s">
        <v>148</v>
      </c>
      <c r="E182" s="247"/>
      <c r="F182" s="249" t="s">
        <v>655</v>
      </c>
      <c r="G182" s="247"/>
      <c r="H182" s="250">
        <v>14.976000000000001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148</v>
      </c>
      <c r="AU182" s="256" t="s">
        <v>86</v>
      </c>
      <c r="AV182" s="14" t="s">
        <v>86</v>
      </c>
      <c r="AW182" s="14" t="s">
        <v>4</v>
      </c>
      <c r="AX182" s="14" t="s">
        <v>84</v>
      </c>
      <c r="AY182" s="256" t="s">
        <v>127</v>
      </c>
    </row>
    <row r="183" s="2" customFormat="1" ht="24.15" customHeight="1">
      <c r="A183" s="38"/>
      <c r="B183" s="39"/>
      <c r="C183" s="218" t="s">
        <v>251</v>
      </c>
      <c r="D183" s="218" t="s">
        <v>129</v>
      </c>
      <c r="E183" s="219" t="s">
        <v>274</v>
      </c>
      <c r="F183" s="220" t="s">
        <v>275</v>
      </c>
      <c r="G183" s="221" t="s">
        <v>140</v>
      </c>
      <c r="H183" s="222">
        <v>903</v>
      </c>
      <c r="I183" s="223"/>
      <c r="J183" s="224">
        <f>ROUND(I183*H183,2)</f>
        <v>0</v>
      </c>
      <c r="K183" s="220" t="s">
        <v>133</v>
      </c>
      <c r="L183" s="44"/>
      <c r="M183" s="225" t="s">
        <v>1</v>
      </c>
      <c r="N183" s="226" t="s">
        <v>41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134</v>
      </c>
      <c r="AT183" s="229" t="s">
        <v>129</v>
      </c>
      <c r="AU183" s="229" t="s">
        <v>86</v>
      </c>
      <c r="AY183" s="17" t="s">
        <v>127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84</v>
      </c>
      <c r="BK183" s="230">
        <f>ROUND(I183*H183,2)</f>
        <v>0</v>
      </c>
      <c r="BL183" s="17" t="s">
        <v>134</v>
      </c>
      <c r="BM183" s="229" t="s">
        <v>656</v>
      </c>
    </row>
    <row r="184" s="2" customFormat="1">
      <c r="A184" s="38"/>
      <c r="B184" s="39"/>
      <c r="C184" s="40"/>
      <c r="D184" s="231" t="s">
        <v>136</v>
      </c>
      <c r="E184" s="40"/>
      <c r="F184" s="232" t="s">
        <v>277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136</v>
      </c>
      <c r="AU184" s="17" t="s">
        <v>86</v>
      </c>
    </row>
    <row r="185" s="13" customFormat="1">
      <c r="A185" s="13"/>
      <c r="B185" s="236"/>
      <c r="C185" s="237"/>
      <c r="D185" s="231" t="s">
        <v>148</v>
      </c>
      <c r="E185" s="238" t="s">
        <v>1</v>
      </c>
      <c r="F185" s="239" t="s">
        <v>657</v>
      </c>
      <c r="G185" s="237"/>
      <c r="H185" s="238" t="s">
        <v>1</v>
      </c>
      <c r="I185" s="240"/>
      <c r="J185" s="237"/>
      <c r="K185" s="237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148</v>
      </c>
      <c r="AU185" s="245" t="s">
        <v>86</v>
      </c>
      <c r="AV185" s="13" t="s">
        <v>84</v>
      </c>
      <c r="AW185" s="13" t="s">
        <v>32</v>
      </c>
      <c r="AX185" s="13" t="s">
        <v>76</v>
      </c>
      <c r="AY185" s="245" t="s">
        <v>127</v>
      </c>
    </row>
    <row r="186" s="14" customFormat="1">
      <c r="A186" s="14"/>
      <c r="B186" s="246"/>
      <c r="C186" s="247"/>
      <c r="D186" s="231" t="s">
        <v>148</v>
      </c>
      <c r="E186" s="248" t="s">
        <v>1</v>
      </c>
      <c r="F186" s="249" t="s">
        <v>658</v>
      </c>
      <c r="G186" s="247"/>
      <c r="H186" s="250">
        <v>682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148</v>
      </c>
      <c r="AU186" s="256" t="s">
        <v>86</v>
      </c>
      <c r="AV186" s="14" t="s">
        <v>86</v>
      </c>
      <c r="AW186" s="14" t="s">
        <v>32</v>
      </c>
      <c r="AX186" s="14" t="s">
        <v>76</v>
      </c>
      <c r="AY186" s="256" t="s">
        <v>127</v>
      </c>
    </row>
    <row r="187" s="13" customFormat="1">
      <c r="A187" s="13"/>
      <c r="B187" s="236"/>
      <c r="C187" s="237"/>
      <c r="D187" s="231" t="s">
        <v>148</v>
      </c>
      <c r="E187" s="238" t="s">
        <v>1</v>
      </c>
      <c r="F187" s="239" t="s">
        <v>659</v>
      </c>
      <c r="G187" s="237"/>
      <c r="H187" s="238" t="s">
        <v>1</v>
      </c>
      <c r="I187" s="240"/>
      <c r="J187" s="237"/>
      <c r="K187" s="237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148</v>
      </c>
      <c r="AU187" s="245" t="s">
        <v>86</v>
      </c>
      <c r="AV187" s="13" t="s">
        <v>84</v>
      </c>
      <c r="AW187" s="13" t="s">
        <v>32</v>
      </c>
      <c r="AX187" s="13" t="s">
        <v>76</v>
      </c>
      <c r="AY187" s="245" t="s">
        <v>127</v>
      </c>
    </row>
    <row r="188" s="14" customFormat="1">
      <c r="A188" s="14"/>
      <c r="B188" s="246"/>
      <c r="C188" s="247"/>
      <c r="D188" s="231" t="s">
        <v>148</v>
      </c>
      <c r="E188" s="248" t="s">
        <v>1</v>
      </c>
      <c r="F188" s="249" t="s">
        <v>660</v>
      </c>
      <c r="G188" s="247"/>
      <c r="H188" s="250">
        <v>221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148</v>
      </c>
      <c r="AU188" s="256" t="s">
        <v>86</v>
      </c>
      <c r="AV188" s="14" t="s">
        <v>86</v>
      </c>
      <c r="AW188" s="14" t="s">
        <v>32</v>
      </c>
      <c r="AX188" s="14" t="s">
        <v>76</v>
      </c>
      <c r="AY188" s="256" t="s">
        <v>127</v>
      </c>
    </row>
    <row r="189" s="15" customFormat="1">
      <c r="A189" s="15"/>
      <c r="B189" s="257"/>
      <c r="C189" s="258"/>
      <c r="D189" s="231" t="s">
        <v>148</v>
      </c>
      <c r="E189" s="259" t="s">
        <v>1</v>
      </c>
      <c r="F189" s="260" t="s">
        <v>166</v>
      </c>
      <c r="G189" s="258"/>
      <c r="H189" s="261">
        <v>903</v>
      </c>
      <c r="I189" s="262"/>
      <c r="J189" s="258"/>
      <c r="K189" s="258"/>
      <c r="L189" s="263"/>
      <c r="M189" s="264"/>
      <c r="N189" s="265"/>
      <c r="O189" s="265"/>
      <c r="P189" s="265"/>
      <c r="Q189" s="265"/>
      <c r="R189" s="265"/>
      <c r="S189" s="265"/>
      <c r="T189" s="266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7" t="s">
        <v>148</v>
      </c>
      <c r="AU189" s="267" t="s">
        <v>86</v>
      </c>
      <c r="AV189" s="15" t="s">
        <v>134</v>
      </c>
      <c r="AW189" s="15" t="s">
        <v>32</v>
      </c>
      <c r="AX189" s="15" t="s">
        <v>84</v>
      </c>
      <c r="AY189" s="267" t="s">
        <v>127</v>
      </c>
    </row>
    <row r="190" s="12" customFormat="1" ht="22.8" customHeight="1">
      <c r="A190" s="12"/>
      <c r="B190" s="202"/>
      <c r="C190" s="203"/>
      <c r="D190" s="204" t="s">
        <v>75</v>
      </c>
      <c r="E190" s="216" t="s">
        <v>86</v>
      </c>
      <c r="F190" s="216" t="s">
        <v>298</v>
      </c>
      <c r="G190" s="203"/>
      <c r="H190" s="203"/>
      <c r="I190" s="206"/>
      <c r="J190" s="217">
        <f>BK190</f>
        <v>0</v>
      </c>
      <c r="K190" s="203"/>
      <c r="L190" s="208"/>
      <c r="M190" s="209"/>
      <c r="N190" s="210"/>
      <c r="O190" s="210"/>
      <c r="P190" s="211">
        <f>SUM(P191:P193)</f>
        <v>0</v>
      </c>
      <c r="Q190" s="210"/>
      <c r="R190" s="211">
        <f>SUM(R191:R193)</f>
        <v>50.782960000000003</v>
      </c>
      <c r="S190" s="210"/>
      <c r="T190" s="212">
        <f>SUM(T191:T193)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3" t="s">
        <v>84</v>
      </c>
      <c r="AT190" s="214" t="s">
        <v>75</v>
      </c>
      <c r="AU190" s="214" t="s">
        <v>84</v>
      </c>
      <c r="AY190" s="213" t="s">
        <v>127</v>
      </c>
      <c r="BK190" s="215">
        <f>SUM(BK191:BK193)</f>
        <v>0</v>
      </c>
    </row>
    <row r="191" s="2" customFormat="1" ht="37.8" customHeight="1">
      <c r="A191" s="38"/>
      <c r="B191" s="39"/>
      <c r="C191" s="218" t="s">
        <v>257</v>
      </c>
      <c r="D191" s="218" t="s">
        <v>129</v>
      </c>
      <c r="E191" s="219" t="s">
        <v>300</v>
      </c>
      <c r="F191" s="220" t="s">
        <v>301</v>
      </c>
      <c r="G191" s="221" t="s">
        <v>176</v>
      </c>
      <c r="H191" s="222">
        <v>248</v>
      </c>
      <c r="I191" s="223"/>
      <c r="J191" s="224">
        <f>ROUND(I191*H191,2)</f>
        <v>0</v>
      </c>
      <c r="K191" s="220" t="s">
        <v>133</v>
      </c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0.20477000000000001</v>
      </c>
      <c r="R191" s="227">
        <f>Q191*H191</f>
        <v>50.782960000000003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134</v>
      </c>
      <c r="AT191" s="229" t="s">
        <v>129</v>
      </c>
      <c r="AU191" s="229" t="s">
        <v>86</v>
      </c>
      <c r="AY191" s="17" t="s">
        <v>127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84</v>
      </c>
      <c r="BK191" s="230">
        <f>ROUND(I191*H191,2)</f>
        <v>0</v>
      </c>
      <c r="BL191" s="17" t="s">
        <v>134</v>
      </c>
      <c r="BM191" s="229" t="s">
        <v>661</v>
      </c>
    </row>
    <row r="192" s="2" customFormat="1">
      <c r="A192" s="38"/>
      <c r="B192" s="39"/>
      <c r="C192" s="40"/>
      <c r="D192" s="231" t="s">
        <v>136</v>
      </c>
      <c r="E192" s="40"/>
      <c r="F192" s="232" t="s">
        <v>303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136</v>
      </c>
      <c r="AU192" s="17" t="s">
        <v>86</v>
      </c>
    </row>
    <row r="193" s="14" customFormat="1">
      <c r="A193" s="14"/>
      <c r="B193" s="246"/>
      <c r="C193" s="247"/>
      <c r="D193" s="231" t="s">
        <v>148</v>
      </c>
      <c r="E193" s="248" t="s">
        <v>1</v>
      </c>
      <c r="F193" s="249" t="s">
        <v>662</v>
      </c>
      <c r="G193" s="247"/>
      <c r="H193" s="250">
        <v>248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148</v>
      </c>
      <c r="AU193" s="256" t="s">
        <v>86</v>
      </c>
      <c r="AV193" s="14" t="s">
        <v>86</v>
      </c>
      <c r="AW193" s="14" t="s">
        <v>32</v>
      </c>
      <c r="AX193" s="14" t="s">
        <v>84</v>
      </c>
      <c r="AY193" s="256" t="s">
        <v>127</v>
      </c>
    </row>
    <row r="194" s="12" customFormat="1" ht="22.8" customHeight="1">
      <c r="A194" s="12"/>
      <c r="B194" s="202"/>
      <c r="C194" s="203"/>
      <c r="D194" s="204" t="s">
        <v>75</v>
      </c>
      <c r="E194" s="216" t="s">
        <v>134</v>
      </c>
      <c r="F194" s="216" t="s">
        <v>305</v>
      </c>
      <c r="G194" s="203"/>
      <c r="H194" s="203"/>
      <c r="I194" s="206"/>
      <c r="J194" s="217">
        <f>BK194</f>
        <v>0</v>
      </c>
      <c r="K194" s="203"/>
      <c r="L194" s="208"/>
      <c r="M194" s="209"/>
      <c r="N194" s="210"/>
      <c r="O194" s="210"/>
      <c r="P194" s="211">
        <f>SUM(P195:P197)</f>
        <v>0</v>
      </c>
      <c r="Q194" s="210"/>
      <c r="R194" s="211">
        <f>SUM(R195:R197)</f>
        <v>0</v>
      </c>
      <c r="S194" s="210"/>
      <c r="T194" s="212">
        <f>SUM(T195:T197)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3" t="s">
        <v>84</v>
      </c>
      <c r="AT194" s="214" t="s">
        <v>75</v>
      </c>
      <c r="AU194" s="214" t="s">
        <v>84</v>
      </c>
      <c r="AY194" s="213" t="s">
        <v>127</v>
      </c>
      <c r="BK194" s="215">
        <f>SUM(BK195:BK197)</f>
        <v>0</v>
      </c>
    </row>
    <row r="195" s="2" customFormat="1" ht="16.5" customHeight="1">
      <c r="A195" s="38"/>
      <c r="B195" s="39"/>
      <c r="C195" s="218" t="s">
        <v>7</v>
      </c>
      <c r="D195" s="218" t="s">
        <v>129</v>
      </c>
      <c r="E195" s="219" t="s">
        <v>307</v>
      </c>
      <c r="F195" s="220" t="s">
        <v>308</v>
      </c>
      <c r="G195" s="221" t="s">
        <v>183</v>
      </c>
      <c r="H195" s="222">
        <v>1.8720000000000001</v>
      </c>
      <c r="I195" s="223"/>
      <c r="J195" s="224">
        <f>ROUND(I195*H195,2)</f>
        <v>0</v>
      </c>
      <c r="K195" s="220" t="s">
        <v>133</v>
      </c>
      <c r="L195" s="44"/>
      <c r="M195" s="225" t="s">
        <v>1</v>
      </c>
      <c r="N195" s="226" t="s">
        <v>41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134</v>
      </c>
      <c r="AT195" s="229" t="s">
        <v>129</v>
      </c>
      <c r="AU195" s="229" t="s">
        <v>86</v>
      </c>
      <c r="AY195" s="17" t="s">
        <v>127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84</v>
      </c>
      <c r="BK195" s="230">
        <f>ROUND(I195*H195,2)</f>
        <v>0</v>
      </c>
      <c r="BL195" s="17" t="s">
        <v>134</v>
      </c>
      <c r="BM195" s="229" t="s">
        <v>663</v>
      </c>
    </row>
    <row r="196" s="2" customFormat="1">
      <c r="A196" s="38"/>
      <c r="B196" s="39"/>
      <c r="C196" s="40"/>
      <c r="D196" s="231" t="s">
        <v>136</v>
      </c>
      <c r="E196" s="40"/>
      <c r="F196" s="232" t="s">
        <v>310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136</v>
      </c>
      <c r="AU196" s="17" t="s">
        <v>86</v>
      </c>
    </row>
    <row r="197" s="14" customFormat="1">
      <c r="A197" s="14"/>
      <c r="B197" s="246"/>
      <c r="C197" s="247"/>
      <c r="D197" s="231" t="s">
        <v>148</v>
      </c>
      <c r="E197" s="248" t="s">
        <v>1</v>
      </c>
      <c r="F197" s="249" t="s">
        <v>664</v>
      </c>
      <c r="G197" s="247"/>
      <c r="H197" s="250">
        <v>1.8720000000000001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148</v>
      </c>
      <c r="AU197" s="256" t="s">
        <v>86</v>
      </c>
      <c r="AV197" s="14" t="s">
        <v>86</v>
      </c>
      <c r="AW197" s="14" t="s">
        <v>32</v>
      </c>
      <c r="AX197" s="14" t="s">
        <v>84</v>
      </c>
      <c r="AY197" s="256" t="s">
        <v>127</v>
      </c>
    </row>
    <row r="198" s="12" customFormat="1" ht="22.8" customHeight="1">
      <c r="A198" s="12"/>
      <c r="B198" s="202"/>
      <c r="C198" s="203"/>
      <c r="D198" s="204" t="s">
        <v>75</v>
      </c>
      <c r="E198" s="216" t="s">
        <v>157</v>
      </c>
      <c r="F198" s="216" t="s">
        <v>312</v>
      </c>
      <c r="G198" s="203"/>
      <c r="H198" s="203"/>
      <c r="I198" s="206"/>
      <c r="J198" s="217">
        <f>BK198</f>
        <v>0</v>
      </c>
      <c r="K198" s="203"/>
      <c r="L198" s="208"/>
      <c r="M198" s="209"/>
      <c r="N198" s="210"/>
      <c r="O198" s="210"/>
      <c r="P198" s="211">
        <f>SUM(P199:P258)</f>
        <v>0</v>
      </c>
      <c r="Q198" s="210"/>
      <c r="R198" s="211">
        <f>SUM(R199:R258)</f>
        <v>54.129212000000003</v>
      </c>
      <c r="S198" s="210"/>
      <c r="T198" s="212">
        <f>SUM(T199:T258)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3" t="s">
        <v>84</v>
      </c>
      <c r="AT198" s="214" t="s">
        <v>75</v>
      </c>
      <c r="AU198" s="214" t="s">
        <v>84</v>
      </c>
      <c r="AY198" s="213" t="s">
        <v>127</v>
      </c>
      <c r="BK198" s="215">
        <f>SUM(BK199:BK258)</f>
        <v>0</v>
      </c>
    </row>
    <row r="199" s="2" customFormat="1" ht="24.15" customHeight="1">
      <c r="A199" s="38"/>
      <c r="B199" s="39"/>
      <c r="C199" s="218" t="s">
        <v>268</v>
      </c>
      <c r="D199" s="218" t="s">
        <v>129</v>
      </c>
      <c r="E199" s="219" t="s">
        <v>314</v>
      </c>
      <c r="F199" s="220" t="s">
        <v>315</v>
      </c>
      <c r="G199" s="221" t="s">
        <v>140</v>
      </c>
      <c r="H199" s="222">
        <v>682</v>
      </c>
      <c r="I199" s="223"/>
      <c r="J199" s="224">
        <f>ROUND(I199*H199,2)</f>
        <v>0</v>
      </c>
      <c r="K199" s="220" t="s">
        <v>133</v>
      </c>
      <c r="L199" s="44"/>
      <c r="M199" s="225" t="s">
        <v>1</v>
      </c>
      <c r="N199" s="226" t="s">
        <v>41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134</v>
      </c>
      <c r="AT199" s="229" t="s">
        <v>129</v>
      </c>
      <c r="AU199" s="229" t="s">
        <v>86</v>
      </c>
      <c r="AY199" s="17" t="s">
        <v>127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84</v>
      </c>
      <c r="BK199" s="230">
        <f>ROUND(I199*H199,2)</f>
        <v>0</v>
      </c>
      <c r="BL199" s="17" t="s">
        <v>134</v>
      </c>
      <c r="BM199" s="229" t="s">
        <v>665</v>
      </c>
    </row>
    <row r="200" s="2" customFormat="1">
      <c r="A200" s="38"/>
      <c r="B200" s="39"/>
      <c r="C200" s="40"/>
      <c r="D200" s="231" t="s">
        <v>136</v>
      </c>
      <c r="E200" s="40"/>
      <c r="F200" s="232" t="s">
        <v>317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136</v>
      </c>
      <c r="AU200" s="17" t="s">
        <v>86</v>
      </c>
    </row>
    <row r="201" s="14" customFormat="1">
      <c r="A201" s="14"/>
      <c r="B201" s="246"/>
      <c r="C201" s="247"/>
      <c r="D201" s="231" t="s">
        <v>148</v>
      </c>
      <c r="E201" s="248" t="s">
        <v>1</v>
      </c>
      <c r="F201" s="249" t="s">
        <v>658</v>
      </c>
      <c r="G201" s="247"/>
      <c r="H201" s="250">
        <v>682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148</v>
      </c>
      <c r="AU201" s="256" t="s">
        <v>86</v>
      </c>
      <c r="AV201" s="14" t="s">
        <v>86</v>
      </c>
      <c r="AW201" s="14" t="s">
        <v>32</v>
      </c>
      <c r="AX201" s="14" t="s">
        <v>84</v>
      </c>
      <c r="AY201" s="256" t="s">
        <v>127</v>
      </c>
    </row>
    <row r="202" s="2" customFormat="1" ht="21.75" customHeight="1">
      <c r="A202" s="38"/>
      <c r="B202" s="39"/>
      <c r="C202" s="218" t="s">
        <v>273</v>
      </c>
      <c r="D202" s="218" t="s">
        <v>129</v>
      </c>
      <c r="E202" s="219" t="s">
        <v>319</v>
      </c>
      <c r="F202" s="220" t="s">
        <v>320</v>
      </c>
      <c r="G202" s="221" t="s">
        <v>140</v>
      </c>
      <c r="H202" s="222">
        <v>165.5</v>
      </c>
      <c r="I202" s="223"/>
      <c r="J202" s="224">
        <f>ROUND(I202*H202,2)</f>
        <v>0</v>
      </c>
      <c r="K202" s="220" t="s">
        <v>133</v>
      </c>
      <c r="L202" s="44"/>
      <c r="M202" s="225" t="s">
        <v>1</v>
      </c>
      <c r="N202" s="226" t="s">
        <v>41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134</v>
      </c>
      <c r="AT202" s="229" t="s">
        <v>129</v>
      </c>
      <c r="AU202" s="229" t="s">
        <v>86</v>
      </c>
      <c r="AY202" s="17" t="s">
        <v>127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84</v>
      </c>
      <c r="BK202" s="230">
        <f>ROUND(I202*H202,2)</f>
        <v>0</v>
      </c>
      <c r="BL202" s="17" t="s">
        <v>134</v>
      </c>
      <c r="BM202" s="229" t="s">
        <v>666</v>
      </c>
    </row>
    <row r="203" s="2" customFormat="1">
      <c r="A203" s="38"/>
      <c r="B203" s="39"/>
      <c r="C203" s="40"/>
      <c r="D203" s="231" t="s">
        <v>136</v>
      </c>
      <c r="E203" s="40"/>
      <c r="F203" s="232" t="s">
        <v>322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136</v>
      </c>
      <c r="AU203" s="17" t="s">
        <v>86</v>
      </c>
    </row>
    <row r="204" s="13" customFormat="1">
      <c r="A204" s="13"/>
      <c r="B204" s="236"/>
      <c r="C204" s="237"/>
      <c r="D204" s="231" t="s">
        <v>148</v>
      </c>
      <c r="E204" s="238" t="s">
        <v>1</v>
      </c>
      <c r="F204" s="239" t="s">
        <v>667</v>
      </c>
      <c r="G204" s="237"/>
      <c r="H204" s="238" t="s">
        <v>1</v>
      </c>
      <c r="I204" s="240"/>
      <c r="J204" s="237"/>
      <c r="K204" s="237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148</v>
      </c>
      <c r="AU204" s="245" t="s">
        <v>86</v>
      </c>
      <c r="AV204" s="13" t="s">
        <v>84</v>
      </c>
      <c r="AW204" s="13" t="s">
        <v>32</v>
      </c>
      <c r="AX204" s="13" t="s">
        <v>76</v>
      </c>
      <c r="AY204" s="245" t="s">
        <v>127</v>
      </c>
    </row>
    <row r="205" s="14" customFormat="1">
      <c r="A205" s="14"/>
      <c r="B205" s="246"/>
      <c r="C205" s="247"/>
      <c r="D205" s="231" t="s">
        <v>148</v>
      </c>
      <c r="E205" s="248" t="s">
        <v>1</v>
      </c>
      <c r="F205" s="249" t="s">
        <v>668</v>
      </c>
      <c r="G205" s="247"/>
      <c r="H205" s="250">
        <v>165.5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148</v>
      </c>
      <c r="AU205" s="256" t="s">
        <v>86</v>
      </c>
      <c r="AV205" s="14" t="s">
        <v>86</v>
      </c>
      <c r="AW205" s="14" t="s">
        <v>32</v>
      </c>
      <c r="AX205" s="14" t="s">
        <v>84</v>
      </c>
      <c r="AY205" s="256" t="s">
        <v>127</v>
      </c>
    </row>
    <row r="206" s="2" customFormat="1" ht="21.75" customHeight="1">
      <c r="A206" s="38"/>
      <c r="B206" s="39"/>
      <c r="C206" s="218" t="s">
        <v>282</v>
      </c>
      <c r="D206" s="218" t="s">
        <v>129</v>
      </c>
      <c r="E206" s="219" t="s">
        <v>327</v>
      </c>
      <c r="F206" s="220" t="s">
        <v>328</v>
      </c>
      <c r="G206" s="221" t="s">
        <v>140</v>
      </c>
      <c r="H206" s="222">
        <v>55</v>
      </c>
      <c r="I206" s="223"/>
      <c r="J206" s="224">
        <f>ROUND(I206*H206,2)</f>
        <v>0</v>
      </c>
      <c r="K206" s="220" t="s">
        <v>133</v>
      </c>
      <c r="L206" s="44"/>
      <c r="M206" s="225" t="s">
        <v>1</v>
      </c>
      <c r="N206" s="226" t="s">
        <v>41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134</v>
      </c>
      <c r="AT206" s="229" t="s">
        <v>129</v>
      </c>
      <c r="AU206" s="229" t="s">
        <v>86</v>
      </c>
      <c r="AY206" s="17" t="s">
        <v>127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84</v>
      </c>
      <c r="BK206" s="230">
        <f>ROUND(I206*H206,2)</f>
        <v>0</v>
      </c>
      <c r="BL206" s="17" t="s">
        <v>134</v>
      </c>
      <c r="BM206" s="229" t="s">
        <v>669</v>
      </c>
    </row>
    <row r="207" s="2" customFormat="1">
      <c r="A207" s="38"/>
      <c r="B207" s="39"/>
      <c r="C207" s="40"/>
      <c r="D207" s="231" t="s">
        <v>136</v>
      </c>
      <c r="E207" s="40"/>
      <c r="F207" s="232" t="s">
        <v>330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136</v>
      </c>
      <c r="AU207" s="17" t="s">
        <v>86</v>
      </c>
    </row>
    <row r="208" s="13" customFormat="1">
      <c r="A208" s="13"/>
      <c r="B208" s="236"/>
      <c r="C208" s="237"/>
      <c r="D208" s="231" t="s">
        <v>148</v>
      </c>
      <c r="E208" s="238" t="s">
        <v>1</v>
      </c>
      <c r="F208" s="239" t="s">
        <v>162</v>
      </c>
      <c r="G208" s="237"/>
      <c r="H208" s="238" t="s">
        <v>1</v>
      </c>
      <c r="I208" s="240"/>
      <c r="J208" s="237"/>
      <c r="K208" s="237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148</v>
      </c>
      <c r="AU208" s="245" t="s">
        <v>86</v>
      </c>
      <c r="AV208" s="13" t="s">
        <v>84</v>
      </c>
      <c r="AW208" s="13" t="s">
        <v>32</v>
      </c>
      <c r="AX208" s="13" t="s">
        <v>76</v>
      </c>
      <c r="AY208" s="245" t="s">
        <v>127</v>
      </c>
    </row>
    <row r="209" s="14" customFormat="1">
      <c r="A209" s="14"/>
      <c r="B209" s="246"/>
      <c r="C209" s="247"/>
      <c r="D209" s="231" t="s">
        <v>148</v>
      </c>
      <c r="E209" s="248" t="s">
        <v>1</v>
      </c>
      <c r="F209" s="249" t="s">
        <v>462</v>
      </c>
      <c r="G209" s="247"/>
      <c r="H209" s="250">
        <v>55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148</v>
      </c>
      <c r="AU209" s="256" t="s">
        <v>86</v>
      </c>
      <c r="AV209" s="14" t="s">
        <v>86</v>
      </c>
      <c r="AW209" s="14" t="s">
        <v>32</v>
      </c>
      <c r="AX209" s="14" t="s">
        <v>84</v>
      </c>
      <c r="AY209" s="256" t="s">
        <v>127</v>
      </c>
    </row>
    <row r="210" s="2" customFormat="1" ht="21.75" customHeight="1">
      <c r="A210" s="38"/>
      <c r="B210" s="39"/>
      <c r="C210" s="218" t="s">
        <v>287</v>
      </c>
      <c r="D210" s="218" t="s">
        <v>129</v>
      </c>
      <c r="E210" s="219" t="s">
        <v>333</v>
      </c>
      <c r="F210" s="220" t="s">
        <v>334</v>
      </c>
      <c r="G210" s="221" t="s">
        <v>140</v>
      </c>
      <c r="H210" s="222">
        <v>682</v>
      </c>
      <c r="I210" s="223"/>
      <c r="J210" s="224">
        <f>ROUND(I210*H210,2)</f>
        <v>0</v>
      </c>
      <c r="K210" s="220" t="s">
        <v>133</v>
      </c>
      <c r="L210" s="44"/>
      <c r="M210" s="225" t="s">
        <v>1</v>
      </c>
      <c r="N210" s="226" t="s">
        <v>41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134</v>
      </c>
      <c r="AT210" s="229" t="s">
        <v>129</v>
      </c>
      <c r="AU210" s="229" t="s">
        <v>86</v>
      </c>
      <c r="AY210" s="17" t="s">
        <v>127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84</v>
      </c>
      <c r="BK210" s="230">
        <f>ROUND(I210*H210,2)</f>
        <v>0</v>
      </c>
      <c r="BL210" s="17" t="s">
        <v>134</v>
      </c>
      <c r="BM210" s="229" t="s">
        <v>670</v>
      </c>
    </row>
    <row r="211" s="2" customFormat="1">
      <c r="A211" s="38"/>
      <c r="B211" s="39"/>
      <c r="C211" s="40"/>
      <c r="D211" s="231" t="s">
        <v>136</v>
      </c>
      <c r="E211" s="40"/>
      <c r="F211" s="232" t="s">
        <v>336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136</v>
      </c>
      <c r="AU211" s="17" t="s">
        <v>86</v>
      </c>
    </row>
    <row r="212" s="14" customFormat="1">
      <c r="A212" s="14"/>
      <c r="B212" s="246"/>
      <c r="C212" s="247"/>
      <c r="D212" s="231" t="s">
        <v>148</v>
      </c>
      <c r="E212" s="248" t="s">
        <v>1</v>
      </c>
      <c r="F212" s="249" t="s">
        <v>658</v>
      </c>
      <c r="G212" s="247"/>
      <c r="H212" s="250">
        <v>682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148</v>
      </c>
      <c r="AU212" s="256" t="s">
        <v>86</v>
      </c>
      <c r="AV212" s="14" t="s">
        <v>86</v>
      </c>
      <c r="AW212" s="14" t="s">
        <v>32</v>
      </c>
      <c r="AX212" s="14" t="s">
        <v>84</v>
      </c>
      <c r="AY212" s="256" t="s">
        <v>127</v>
      </c>
    </row>
    <row r="213" s="2" customFormat="1" ht="33" customHeight="1">
      <c r="A213" s="38"/>
      <c r="B213" s="39"/>
      <c r="C213" s="218" t="s">
        <v>292</v>
      </c>
      <c r="D213" s="218" t="s">
        <v>129</v>
      </c>
      <c r="E213" s="219" t="s">
        <v>344</v>
      </c>
      <c r="F213" s="220" t="s">
        <v>345</v>
      </c>
      <c r="G213" s="221" t="s">
        <v>140</v>
      </c>
      <c r="H213" s="222">
        <v>570</v>
      </c>
      <c r="I213" s="223"/>
      <c r="J213" s="224">
        <f>ROUND(I213*H213,2)</f>
        <v>0</v>
      </c>
      <c r="K213" s="220" t="s">
        <v>133</v>
      </c>
      <c r="L213" s="44"/>
      <c r="M213" s="225" t="s">
        <v>1</v>
      </c>
      <c r="N213" s="226" t="s">
        <v>41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134</v>
      </c>
      <c r="AT213" s="229" t="s">
        <v>129</v>
      </c>
      <c r="AU213" s="229" t="s">
        <v>86</v>
      </c>
      <c r="AY213" s="17" t="s">
        <v>127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84</v>
      </c>
      <c r="BK213" s="230">
        <f>ROUND(I213*H213,2)</f>
        <v>0</v>
      </c>
      <c r="BL213" s="17" t="s">
        <v>134</v>
      </c>
      <c r="BM213" s="229" t="s">
        <v>671</v>
      </c>
    </row>
    <row r="214" s="2" customFormat="1">
      <c r="A214" s="38"/>
      <c r="B214" s="39"/>
      <c r="C214" s="40"/>
      <c r="D214" s="231" t="s">
        <v>136</v>
      </c>
      <c r="E214" s="40"/>
      <c r="F214" s="232" t="s">
        <v>347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136</v>
      </c>
      <c r="AU214" s="17" t="s">
        <v>86</v>
      </c>
    </row>
    <row r="215" s="2" customFormat="1" ht="24.15" customHeight="1">
      <c r="A215" s="38"/>
      <c r="B215" s="39"/>
      <c r="C215" s="218" t="s">
        <v>299</v>
      </c>
      <c r="D215" s="218" t="s">
        <v>129</v>
      </c>
      <c r="E215" s="219" t="s">
        <v>351</v>
      </c>
      <c r="F215" s="220" t="s">
        <v>352</v>
      </c>
      <c r="G215" s="221" t="s">
        <v>140</v>
      </c>
      <c r="H215" s="222">
        <v>1307</v>
      </c>
      <c r="I215" s="223"/>
      <c r="J215" s="224">
        <f>ROUND(I215*H215,2)</f>
        <v>0</v>
      </c>
      <c r="K215" s="220" t="s">
        <v>133</v>
      </c>
      <c r="L215" s="44"/>
      <c r="M215" s="225" t="s">
        <v>1</v>
      </c>
      <c r="N215" s="226" t="s">
        <v>41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134</v>
      </c>
      <c r="AT215" s="229" t="s">
        <v>129</v>
      </c>
      <c r="AU215" s="229" t="s">
        <v>86</v>
      </c>
      <c r="AY215" s="17" t="s">
        <v>127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84</v>
      </c>
      <c r="BK215" s="230">
        <f>ROUND(I215*H215,2)</f>
        <v>0</v>
      </c>
      <c r="BL215" s="17" t="s">
        <v>134</v>
      </c>
      <c r="BM215" s="229" t="s">
        <v>672</v>
      </c>
    </row>
    <row r="216" s="2" customFormat="1">
      <c r="A216" s="38"/>
      <c r="B216" s="39"/>
      <c r="C216" s="40"/>
      <c r="D216" s="231" t="s">
        <v>136</v>
      </c>
      <c r="E216" s="40"/>
      <c r="F216" s="232" t="s">
        <v>354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136</v>
      </c>
      <c r="AU216" s="17" t="s">
        <v>86</v>
      </c>
    </row>
    <row r="217" s="13" customFormat="1">
      <c r="A217" s="13"/>
      <c r="B217" s="236"/>
      <c r="C217" s="237"/>
      <c r="D217" s="231" t="s">
        <v>148</v>
      </c>
      <c r="E217" s="238" t="s">
        <v>1</v>
      </c>
      <c r="F217" s="239" t="s">
        <v>673</v>
      </c>
      <c r="G217" s="237"/>
      <c r="H217" s="238" t="s">
        <v>1</v>
      </c>
      <c r="I217" s="240"/>
      <c r="J217" s="237"/>
      <c r="K217" s="237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148</v>
      </c>
      <c r="AU217" s="245" t="s">
        <v>86</v>
      </c>
      <c r="AV217" s="13" t="s">
        <v>84</v>
      </c>
      <c r="AW217" s="13" t="s">
        <v>32</v>
      </c>
      <c r="AX217" s="13" t="s">
        <v>76</v>
      </c>
      <c r="AY217" s="245" t="s">
        <v>127</v>
      </c>
    </row>
    <row r="218" s="14" customFormat="1">
      <c r="A218" s="14"/>
      <c r="B218" s="246"/>
      <c r="C218" s="247"/>
      <c r="D218" s="231" t="s">
        <v>148</v>
      </c>
      <c r="E218" s="248" t="s">
        <v>1</v>
      </c>
      <c r="F218" s="249" t="s">
        <v>658</v>
      </c>
      <c r="G218" s="247"/>
      <c r="H218" s="250">
        <v>682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148</v>
      </c>
      <c r="AU218" s="256" t="s">
        <v>86</v>
      </c>
      <c r="AV218" s="14" t="s">
        <v>86</v>
      </c>
      <c r="AW218" s="14" t="s">
        <v>32</v>
      </c>
      <c r="AX218" s="14" t="s">
        <v>76</v>
      </c>
      <c r="AY218" s="256" t="s">
        <v>127</v>
      </c>
    </row>
    <row r="219" s="13" customFormat="1">
      <c r="A219" s="13"/>
      <c r="B219" s="236"/>
      <c r="C219" s="237"/>
      <c r="D219" s="231" t="s">
        <v>148</v>
      </c>
      <c r="E219" s="238" t="s">
        <v>1</v>
      </c>
      <c r="F219" s="239" t="s">
        <v>674</v>
      </c>
      <c r="G219" s="237"/>
      <c r="H219" s="238" t="s">
        <v>1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148</v>
      </c>
      <c r="AU219" s="245" t="s">
        <v>86</v>
      </c>
      <c r="AV219" s="13" t="s">
        <v>84</v>
      </c>
      <c r="AW219" s="13" t="s">
        <v>32</v>
      </c>
      <c r="AX219" s="13" t="s">
        <v>76</v>
      </c>
      <c r="AY219" s="245" t="s">
        <v>127</v>
      </c>
    </row>
    <row r="220" s="14" customFormat="1">
      <c r="A220" s="14"/>
      <c r="B220" s="246"/>
      <c r="C220" s="247"/>
      <c r="D220" s="231" t="s">
        <v>148</v>
      </c>
      <c r="E220" s="248" t="s">
        <v>1</v>
      </c>
      <c r="F220" s="249" t="s">
        <v>675</v>
      </c>
      <c r="G220" s="247"/>
      <c r="H220" s="250">
        <v>570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148</v>
      </c>
      <c r="AU220" s="256" t="s">
        <v>86</v>
      </c>
      <c r="AV220" s="14" t="s">
        <v>86</v>
      </c>
      <c r="AW220" s="14" t="s">
        <v>32</v>
      </c>
      <c r="AX220" s="14" t="s">
        <v>76</v>
      </c>
      <c r="AY220" s="256" t="s">
        <v>127</v>
      </c>
    </row>
    <row r="221" s="13" customFormat="1">
      <c r="A221" s="13"/>
      <c r="B221" s="236"/>
      <c r="C221" s="237"/>
      <c r="D221" s="231" t="s">
        <v>148</v>
      </c>
      <c r="E221" s="238" t="s">
        <v>1</v>
      </c>
      <c r="F221" s="239" t="s">
        <v>162</v>
      </c>
      <c r="G221" s="237"/>
      <c r="H221" s="238" t="s">
        <v>1</v>
      </c>
      <c r="I221" s="240"/>
      <c r="J221" s="237"/>
      <c r="K221" s="237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148</v>
      </c>
      <c r="AU221" s="245" t="s">
        <v>86</v>
      </c>
      <c r="AV221" s="13" t="s">
        <v>84</v>
      </c>
      <c r="AW221" s="13" t="s">
        <v>32</v>
      </c>
      <c r="AX221" s="13" t="s">
        <v>76</v>
      </c>
      <c r="AY221" s="245" t="s">
        <v>127</v>
      </c>
    </row>
    <row r="222" s="14" customFormat="1">
      <c r="A222" s="14"/>
      <c r="B222" s="246"/>
      <c r="C222" s="247"/>
      <c r="D222" s="231" t="s">
        <v>148</v>
      </c>
      <c r="E222" s="248" t="s">
        <v>1</v>
      </c>
      <c r="F222" s="249" t="s">
        <v>462</v>
      </c>
      <c r="G222" s="247"/>
      <c r="H222" s="250">
        <v>55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148</v>
      </c>
      <c r="AU222" s="256" t="s">
        <v>86</v>
      </c>
      <c r="AV222" s="14" t="s">
        <v>86</v>
      </c>
      <c r="AW222" s="14" t="s">
        <v>32</v>
      </c>
      <c r="AX222" s="14" t="s">
        <v>76</v>
      </c>
      <c r="AY222" s="256" t="s">
        <v>127</v>
      </c>
    </row>
    <row r="223" s="15" customFormat="1">
      <c r="A223" s="15"/>
      <c r="B223" s="257"/>
      <c r="C223" s="258"/>
      <c r="D223" s="231" t="s">
        <v>148</v>
      </c>
      <c r="E223" s="259" t="s">
        <v>1</v>
      </c>
      <c r="F223" s="260" t="s">
        <v>166</v>
      </c>
      <c r="G223" s="258"/>
      <c r="H223" s="261">
        <v>1307</v>
      </c>
      <c r="I223" s="262"/>
      <c r="J223" s="258"/>
      <c r="K223" s="258"/>
      <c r="L223" s="263"/>
      <c r="M223" s="264"/>
      <c r="N223" s="265"/>
      <c r="O223" s="265"/>
      <c r="P223" s="265"/>
      <c r="Q223" s="265"/>
      <c r="R223" s="265"/>
      <c r="S223" s="265"/>
      <c r="T223" s="266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7" t="s">
        <v>148</v>
      </c>
      <c r="AU223" s="267" t="s">
        <v>86</v>
      </c>
      <c r="AV223" s="15" t="s">
        <v>134</v>
      </c>
      <c r="AW223" s="15" t="s">
        <v>32</v>
      </c>
      <c r="AX223" s="15" t="s">
        <v>84</v>
      </c>
      <c r="AY223" s="267" t="s">
        <v>127</v>
      </c>
    </row>
    <row r="224" s="2" customFormat="1" ht="24.15" customHeight="1">
      <c r="A224" s="38"/>
      <c r="B224" s="39"/>
      <c r="C224" s="218" t="s">
        <v>306</v>
      </c>
      <c r="D224" s="218" t="s">
        <v>129</v>
      </c>
      <c r="E224" s="219" t="s">
        <v>358</v>
      </c>
      <c r="F224" s="220" t="s">
        <v>359</v>
      </c>
      <c r="G224" s="221" t="s">
        <v>140</v>
      </c>
      <c r="H224" s="222">
        <v>570</v>
      </c>
      <c r="I224" s="223"/>
      <c r="J224" s="224">
        <f>ROUND(I224*H224,2)</f>
        <v>0</v>
      </c>
      <c r="K224" s="220" t="s">
        <v>133</v>
      </c>
      <c r="L224" s="44"/>
      <c r="M224" s="225" t="s">
        <v>1</v>
      </c>
      <c r="N224" s="226" t="s">
        <v>41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134</v>
      </c>
      <c r="AT224" s="229" t="s">
        <v>129</v>
      </c>
      <c r="AU224" s="229" t="s">
        <v>86</v>
      </c>
      <c r="AY224" s="17" t="s">
        <v>127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84</v>
      </c>
      <c r="BK224" s="230">
        <f>ROUND(I224*H224,2)</f>
        <v>0</v>
      </c>
      <c r="BL224" s="17" t="s">
        <v>134</v>
      </c>
      <c r="BM224" s="229" t="s">
        <v>676</v>
      </c>
    </row>
    <row r="225" s="2" customFormat="1">
      <c r="A225" s="38"/>
      <c r="B225" s="39"/>
      <c r="C225" s="40"/>
      <c r="D225" s="231" t="s">
        <v>136</v>
      </c>
      <c r="E225" s="40"/>
      <c r="F225" s="232" t="s">
        <v>361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136</v>
      </c>
      <c r="AU225" s="17" t="s">
        <v>86</v>
      </c>
    </row>
    <row r="226" s="14" customFormat="1">
      <c r="A226" s="14"/>
      <c r="B226" s="246"/>
      <c r="C226" s="247"/>
      <c r="D226" s="231" t="s">
        <v>148</v>
      </c>
      <c r="E226" s="248" t="s">
        <v>1</v>
      </c>
      <c r="F226" s="249" t="s">
        <v>675</v>
      </c>
      <c r="G226" s="247"/>
      <c r="H226" s="250">
        <v>570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6" t="s">
        <v>148</v>
      </c>
      <c r="AU226" s="256" t="s">
        <v>86</v>
      </c>
      <c r="AV226" s="14" t="s">
        <v>86</v>
      </c>
      <c r="AW226" s="14" t="s">
        <v>32</v>
      </c>
      <c r="AX226" s="14" t="s">
        <v>84</v>
      </c>
      <c r="AY226" s="256" t="s">
        <v>127</v>
      </c>
    </row>
    <row r="227" s="2" customFormat="1" ht="21.75" customHeight="1">
      <c r="A227" s="38"/>
      <c r="B227" s="39"/>
      <c r="C227" s="218" t="s">
        <v>313</v>
      </c>
      <c r="D227" s="218" t="s">
        <v>129</v>
      </c>
      <c r="E227" s="219" t="s">
        <v>363</v>
      </c>
      <c r="F227" s="220" t="s">
        <v>364</v>
      </c>
      <c r="G227" s="221" t="s">
        <v>140</v>
      </c>
      <c r="H227" s="222">
        <v>570</v>
      </c>
      <c r="I227" s="223"/>
      <c r="J227" s="224">
        <f>ROUND(I227*H227,2)</f>
        <v>0</v>
      </c>
      <c r="K227" s="220" t="s">
        <v>133</v>
      </c>
      <c r="L227" s="44"/>
      <c r="M227" s="225" t="s">
        <v>1</v>
      </c>
      <c r="N227" s="226" t="s">
        <v>41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134</v>
      </c>
      <c r="AT227" s="229" t="s">
        <v>129</v>
      </c>
      <c r="AU227" s="229" t="s">
        <v>86</v>
      </c>
      <c r="AY227" s="17" t="s">
        <v>127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84</v>
      </c>
      <c r="BK227" s="230">
        <f>ROUND(I227*H227,2)</f>
        <v>0</v>
      </c>
      <c r="BL227" s="17" t="s">
        <v>134</v>
      </c>
      <c r="BM227" s="229" t="s">
        <v>677</v>
      </c>
    </row>
    <row r="228" s="2" customFormat="1">
      <c r="A228" s="38"/>
      <c r="B228" s="39"/>
      <c r="C228" s="40"/>
      <c r="D228" s="231" t="s">
        <v>136</v>
      </c>
      <c r="E228" s="40"/>
      <c r="F228" s="232" t="s">
        <v>366</v>
      </c>
      <c r="G228" s="40"/>
      <c r="H228" s="40"/>
      <c r="I228" s="233"/>
      <c r="J228" s="40"/>
      <c r="K228" s="40"/>
      <c r="L228" s="44"/>
      <c r="M228" s="234"/>
      <c r="N228" s="23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136</v>
      </c>
      <c r="AU228" s="17" t="s">
        <v>86</v>
      </c>
    </row>
    <row r="229" s="14" customFormat="1">
      <c r="A229" s="14"/>
      <c r="B229" s="246"/>
      <c r="C229" s="247"/>
      <c r="D229" s="231" t="s">
        <v>148</v>
      </c>
      <c r="E229" s="248" t="s">
        <v>1</v>
      </c>
      <c r="F229" s="249" t="s">
        <v>675</v>
      </c>
      <c r="G229" s="247"/>
      <c r="H229" s="250">
        <v>570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148</v>
      </c>
      <c r="AU229" s="256" t="s">
        <v>86</v>
      </c>
      <c r="AV229" s="14" t="s">
        <v>86</v>
      </c>
      <c r="AW229" s="14" t="s">
        <v>32</v>
      </c>
      <c r="AX229" s="14" t="s">
        <v>84</v>
      </c>
      <c r="AY229" s="256" t="s">
        <v>127</v>
      </c>
    </row>
    <row r="230" s="2" customFormat="1" ht="33" customHeight="1">
      <c r="A230" s="38"/>
      <c r="B230" s="39"/>
      <c r="C230" s="218" t="s">
        <v>318</v>
      </c>
      <c r="D230" s="218" t="s">
        <v>129</v>
      </c>
      <c r="E230" s="219" t="s">
        <v>368</v>
      </c>
      <c r="F230" s="220" t="s">
        <v>369</v>
      </c>
      <c r="G230" s="221" t="s">
        <v>140</v>
      </c>
      <c r="H230" s="222">
        <v>570</v>
      </c>
      <c r="I230" s="223"/>
      <c r="J230" s="224">
        <f>ROUND(I230*H230,2)</f>
        <v>0</v>
      </c>
      <c r="K230" s="220" t="s">
        <v>133</v>
      </c>
      <c r="L230" s="44"/>
      <c r="M230" s="225" t="s">
        <v>1</v>
      </c>
      <c r="N230" s="226" t="s">
        <v>41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134</v>
      </c>
      <c r="AT230" s="229" t="s">
        <v>129</v>
      </c>
      <c r="AU230" s="229" t="s">
        <v>86</v>
      </c>
      <c r="AY230" s="17" t="s">
        <v>127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84</v>
      </c>
      <c r="BK230" s="230">
        <f>ROUND(I230*H230,2)</f>
        <v>0</v>
      </c>
      <c r="BL230" s="17" t="s">
        <v>134</v>
      </c>
      <c r="BM230" s="229" t="s">
        <v>678</v>
      </c>
    </row>
    <row r="231" s="2" customFormat="1">
      <c r="A231" s="38"/>
      <c r="B231" s="39"/>
      <c r="C231" s="40"/>
      <c r="D231" s="231" t="s">
        <v>136</v>
      </c>
      <c r="E231" s="40"/>
      <c r="F231" s="232" t="s">
        <v>371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136</v>
      </c>
      <c r="AU231" s="17" t="s">
        <v>86</v>
      </c>
    </row>
    <row r="232" s="14" customFormat="1">
      <c r="A232" s="14"/>
      <c r="B232" s="246"/>
      <c r="C232" s="247"/>
      <c r="D232" s="231" t="s">
        <v>148</v>
      </c>
      <c r="E232" s="248" t="s">
        <v>1</v>
      </c>
      <c r="F232" s="249" t="s">
        <v>675</v>
      </c>
      <c r="G232" s="247"/>
      <c r="H232" s="250">
        <v>570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148</v>
      </c>
      <c r="AU232" s="256" t="s">
        <v>86</v>
      </c>
      <c r="AV232" s="14" t="s">
        <v>86</v>
      </c>
      <c r="AW232" s="14" t="s">
        <v>32</v>
      </c>
      <c r="AX232" s="14" t="s">
        <v>84</v>
      </c>
      <c r="AY232" s="256" t="s">
        <v>127</v>
      </c>
    </row>
    <row r="233" s="2" customFormat="1" ht="33" customHeight="1">
      <c r="A233" s="38"/>
      <c r="B233" s="39"/>
      <c r="C233" s="218" t="s">
        <v>326</v>
      </c>
      <c r="D233" s="218" t="s">
        <v>129</v>
      </c>
      <c r="E233" s="219" t="s">
        <v>373</v>
      </c>
      <c r="F233" s="220" t="s">
        <v>374</v>
      </c>
      <c r="G233" s="221" t="s">
        <v>140</v>
      </c>
      <c r="H233" s="222">
        <v>166</v>
      </c>
      <c r="I233" s="223"/>
      <c r="J233" s="224">
        <f>ROUND(I233*H233,2)</f>
        <v>0</v>
      </c>
      <c r="K233" s="220" t="s">
        <v>133</v>
      </c>
      <c r="L233" s="44"/>
      <c r="M233" s="225" t="s">
        <v>1</v>
      </c>
      <c r="N233" s="226" t="s">
        <v>41</v>
      </c>
      <c r="O233" s="91"/>
      <c r="P233" s="227">
        <f>O233*H233</f>
        <v>0</v>
      </c>
      <c r="Q233" s="227">
        <v>0.089219999999999994</v>
      </c>
      <c r="R233" s="227">
        <f>Q233*H233</f>
        <v>14.810519999999999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134</v>
      </c>
      <c r="AT233" s="229" t="s">
        <v>129</v>
      </c>
      <c r="AU233" s="229" t="s">
        <v>86</v>
      </c>
      <c r="AY233" s="17" t="s">
        <v>127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84</v>
      </c>
      <c r="BK233" s="230">
        <f>ROUND(I233*H233,2)</f>
        <v>0</v>
      </c>
      <c r="BL233" s="17" t="s">
        <v>134</v>
      </c>
      <c r="BM233" s="229" t="s">
        <v>679</v>
      </c>
    </row>
    <row r="234" s="2" customFormat="1">
      <c r="A234" s="38"/>
      <c r="B234" s="39"/>
      <c r="C234" s="40"/>
      <c r="D234" s="231" t="s">
        <v>136</v>
      </c>
      <c r="E234" s="40"/>
      <c r="F234" s="232" t="s">
        <v>376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136</v>
      </c>
      <c r="AU234" s="17" t="s">
        <v>86</v>
      </c>
    </row>
    <row r="235" s="13" customFormat="1">
      <c r="A235" s="13"/>
      <c r="B235" s="236"/>
      <c r="C235" s="237"/>
      <c r="D235" s="231" t="s">
        <v>148</v>
      </c>
      <c r="E235" s="238" t="s">
        <v>1</v>
      </c>
      <c r="F235" s="239" t="s">
        <v>680</v>
      </c>
      <c r="G235" s="237"/>
      <c r="H235" s="238" t="s">
        <v>1</v>
      </c>
      <c r="I235" s="240"/>
      <c r="J235" s="237"/>
      <c r="K235" s="237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148</v>
      </c>
      <c r="AU235" s="245" t="s">
        <v>86</v>
      </c>
      <c r="AV235" s="13" t="s">
        <v>84</v>
      </c>
      <c r="AW235" s="13" t="s">
        <v>32</v>
      </c>
      <c r="AX235" s="13" t="s">
        <v>76</v>
      </c>
      <c r="AY235" s="245" t="s">
        <v>127</v>
      </c>
    </row>
    <row r="236" s="14" customFormat="1">
      <c r="A236" s="14"/>
      <c r="B236" s="246"/>
      <c r="C236" s="247"/>
      <c r="D236" s="231" t="s">
        <v>148</v>
      </c>
      <c r="E236" s="248" t="s">
        <v>1</v>
      </c>
      <c r="F236" s="249" t="s">
        <v>681</v>
      </c>
      <c r="G236" s="247"/>
      <c r="H236" s="250">
        <v>166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6" t="s">
        <v>148</v>
      </c>
      <c r="AU236" s="256" t="s">
        <v>86</v>
      </c>
      <c r="AV236" s="14" t="s">
        <v>86</v>
      </c>
      <c r="AW236" s="14" t="s">
        <v>32</v>
      </c>
      <c r="AX236" s="14" t="s">
        <v>84</v>
      </c>
      <c r="AY236" s="256" t="s">
        <v>127</v>
      </c>
    </row>
    <row r="237" s="2" customFormat="1" ht="21.75" customHeight="1">
      <c r="A237" s="38"/>
      <c r="B237" s="39"/>
      <c r="C237" s="268" t="s">
        <v>332</v>
      </c>
      <c r="D237" s="268" t="s">
        <v>258</v>
      </c>
      <c r="E237" s="269" t="s">
        <v>382</v>
      </c>
      <c r="F237" s="270" t="s">
        <v>383</v>
      </c>
      <c r="G237" s="271" t="s">
        <v>140</v>
      </c>
      <c r="H237" s="272">
        <v>168.096</v>
      </c>
      <c r="I237" s="273"/>
      <c r="J237" s="274">
        <f>ROUND(I237*H237,2)</f>
        <v>0</v>
      </c>
      <c r="K237" s="270" t="s">
        <v>133</v>
      </c>
      <c r="L237" s="275"/>
      <c r="M237" s="276" t="s">
        <v>1</v>
      </c>
      <c r="N237" s="277" t="s">
        <v>41</v>
      </c>
      <c r="O237" s="91"/>
      <c r="P237" s="227">
        <f>O237*H237</f>
        <v>0</v>
      </c>
      <c r="Q237" s="227">
        <v>0.13100000000000001</v>
      </c>
      <c r="R237" s="227">
        <f>Q237*H237</f>
        <v>22.020576000000002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180</v>
      </c>
      <c r="AT237" s="229" t="s">
        <v>258</v>
      </c>
      <c r="AU237" s="229" t="s">
        <v>86</v>
      </c>
      <c r="AY237" s="17" t="s">
        <v>127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84</v>
      </c>
      <c r="BK237" s="230">
        <f>ROUND(I237*H237,2)</f>
        <v>0</v>
      </c>
      <c r="BL237" s="17" t="s">
        <v>134</v>
      </c>
      <c r="BM237" s="229" t="s">
        <v>682</v>
      </c>
    </row>
    <row r="238" s="2" customFormat="1">
      <c r="A238" s="38"/>
      <c r="B238" s="39"/>
      <c r="C238" s="40"/>
      <c r="D238" s="231" t="s">
        <v>136</v>
      </c>
      <c r="E238" s="40"/>
      <c r="F238" s="232" t="s">
        <v>383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136</v>
      </c>
      <c r="AU238" s="17" t="s">
        <v>86</v>
      </c>
    </row>
    <row r="239" s="14" customFormat="1">
      <c r="A239" s="14"/>
      <c r="B239" s="246"/>
      <c r="C239" s="247"/>
      <c r="D239" s="231" t="s">
        <v>148</v>
      </c>
      <c r="E239" s="248" t="s">
        <v>1</v>
      </c>
      <c r="F239" s="249" t="s">
        <v>683</v>
      </c>
      <c r="G239" s="247"/>
      <c r="H239" s="250">
        <v>163.19999999999999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6" t="s">
        <v>148</v>
      </c>
      <c r="AU239" s="256" t="s">
        <v>86</v>
      </c>
      <c r="AV239" s="14" t="s">
        <v>86</v>
      </c>
      <c r="AW239" s="14" t="s">
        <v>32</v>
      </c>
      <c r="AX239" s="14" t="s">
        <v>84</v>
      </c>
      <c r="AY239" s="256" t="s">
        <v>127</v>
      </c>
    </row>
    <row r="240" s="14" customFormat="1">
      <c r="A240" s="14"/>
      <c r="B240" s="246"/>
      <c r="C240" s="247"/>
      <c r="D240" s="231" t="s">
        <v>148</v>
      </c>
      <c r="E240" s="247"/>
      <c r="F240" s="249" t="s">
        <v>684</v>
      </c>
      <c r="G240" s="247"/>
      <c r="H240" s="250">
        <v>168.096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6" t="s">
        <v>148</v>
      </c>
      <c r="AU240" s="256" t="s">
        <v>86</v>
      </c>
      <c r="AV240" s="14" t="s">
        <v>86</v>
      </c>
      <c r="AW240" s="14" t="s">
        <v>4</v>
      </c>
      <c r="AX240" s="14" t="s">
        <v>84</v>
      </c>
      <c r="AY240" s="256" t="s">
        <v>127</v>
      </c>
    </row>
    <row r="241" s="2" customFormat="1" ht="37.8" customHeight="1">
      <c r="A241" s="38"/>
      <c r="B241" s="39"/>
      <c r="C241" s="218" t="s">
        <v>337</v>
      </c>
      <c r="D241" s="218" t="s">
        <v>129</v>
      </c>
      <c r="E241" s="219" t="s">
        <v>387</v>
      </c>
      <c r="F241" s="220" t="s">
        <v>388</v>
      </c>
      <c r="G241" s="221" t="s">
        <v>140</v>
      </c>
      <c r="H241" s="222">
        <v>6</v>
      </c>
      <c r="I241" s="223"/>
      <c r="J241" s="224">
        <f>ROUND(I241*H241,2)</f>
        <v>0</v>
      </c>
      <c r="K241" s="220" t="s">
        <v>133</v>
      </c>
      <c r="L241" s="44"/>
      <c r="M241" s="225" t="s">
        <v>1</v>
      </c>
      <c r="N241" s="226" t="s">
        <v>41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134</v>
      </c>
      <c r="AT241" s="229" t="s">
        <v>129</v>
      </c>
      <c r="AU241" s="229" t="s">
        <v>86</v>
      </c>
      <c r="AY241" s="17" t="s">
        <v>127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84</v>
      </c>
      <c r="BK241" s="230">
        <f>ROUND(I241*H241,2)</f>
        <v>0</v>
      </c>
      <c r="BL241" s="17" t="s">
        <v>134</v>
      </c>
      <c r="BM241" s="229" t="s">
        <v>685</v>
      </c>
    </row>
    <row r="242" s="2" customFormat="1">
      <c r="A242" s="38"/>
      <c r="B242" s="39"/>
      <c r="C242" s="40"/>
      <c r="D242" s="231" t="s">
        <v>136</v>
      </c>
      <c r="E242" s="40"/>
      <c r="F242" s="232" t="s">
        <v>390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136</v>
      </c>
      <c r="AU242" s="17" t="s">
        <v>86</v>
      </c>
    </row>
    <row r="243" s="2" customFormat="1" ht="24.15" customHeight="1">
      <c r="A243" s="38"/>
      <c r="B243" s="39"/>
      <c r="C243" s="268" t="s">
        <v>343</v>
      </c>
      <c r="D243" s="268" t="s">
        <v>258</v>
      </c>
      <c r="E243" s="269" t="s">
        <v>392</v>
      </c>
      <c r="F243" s="270" t="s">
        <v>393</v>
      </c>
      <c r="G243" s="271" t="s">
        <v>140</v>
      </c>
      <c r="H243" s="272">
        <v>6.6150000000000002</v>
      </c>
      <c r="I243" s="273"/>
      <c r="J243" s="274">
        <f>ROUND(I243*H243,2)</f>
        <v>0</v>
      </c>
      <c r="K243" s="270" t="s">
        <v>133</v>
      </c>
      <c r="L243" s="275"/>
      <c r="M243" s="276" t="s">
        <v>1</v>
      </c>
      <c r="N243" s="277" t="s">
        <v>41</v>
      </c>
      <c r="O243" s="91"/>
      <c r="P243" s="227">
        <f>O243*H243</f>
        <v>0</v>
      </c>
      <c r="Q243" s="227">
        <v>0.13100000000000001</v>
      </c>
      <c r="R243" s="227">
        <f>Q243*H243</f>
        <v>0.86656500000000003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180</v>
      </c>
      <c r="AT243" s="229" t="s">
        <v>258</v>
      </c>
      <c r="AU243" s="229" t="s">
        <v>86</v>
      </c>
      <c r="AY243" s="17" t="s">
        <v>127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84</v>
      </c>
      <c r="BK243" s="230">
        <f>ROUND(I243*H243,2)</f>
        <v>0</v>
      </c>
      <c r="BL243" s="17" t="s">
        <v>134</v>
      </c>
      <c r="BM243" s="229" t="s">
        <v>686</v>
      </c>
    </row>
    <row r="244" s="2" customFormat="1">
      <c r="A244" s="38"/>
      <c r="B244" s="39"/>
      <c r="C244" s="40"/>
      <c r="D244" s="231" t="s">
        <v>136</v>
      </c>
      <c r="E244" s="40"/>
      <c r="F244" s="232" t="s">
        <v>395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136</v>
      </c>
      <c r="AU244" s="17" t="s">
        <v>86</v>
      </c>
    </row>
    <row r="245" s="14" customFormat="1">
      <c r="A245" s="14"/>
      <c r="B245" s="246"/>
      <c r="C245" s="247"/>
      <c r="D245" s="231" t="s">
        <v>148</v>
      </c>
      <c r="E245" s="248" t="s">
        <v>1</v>
      </c>
      <c r="F245" s="249" t="s">
        <v>687</v>
      </c>
      <c r="G245" s="247"/>
      <c r="H245" s="250">
        <v>6.2999999999999998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148</v>
      </c>
      <c r="AU245" s="256" t="s">
        <v>86</v>
      </c>
      <c r="AV245" s="14" t="s">
        <v>86</v>
      </c>
      <c r="AW245" s="14" t="s">
        <v>32</v>
      </c>
      <c r="AX245" s="14" t="s">
        <v>84</v>
      </c>
      <c r="AY245" s="256" t="s">
        <v>127</v>
      </c>
    </row>
    <row r="246" s="14" customFormat="1">
      <c r="A246" s="14"/>
      <c r="B246" s="246"/>
      <c r="C246" s="247"/>
      <c r="D246" s="231" t="s">
        <v>148</v>
      </c>
      <c r="E246" s="247"/>
      <c r="F246" s="249" t="s">
        <v>688</v>
      </c>
      <c r="G246" s="247"/>
      <c r="H246" s="250">
        <v>6.6150000000000002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6" t="s">
        <v>148</v>
      </c>
      <c r="AU246" s="256" t="s">
        <v>86</v>
      </c>
      <c r="AV246" s="14" t="s">
        <v>86</v>
      </c>
      <c r="AW246" s="14" t="s">
        <v>4</v>
      </c>
      <c r="AX246" s="14" t="s">
        <v>84</v>
      </c>
      <c r="AY246" s="256" t="s">
        <v>127</v>
      </c>
    </row>
    <row r="247" s="2" customFormat="1" ht="33" customHeight="1">
      <c r="A247" s="38"/>
      <c r="B247" s="39"/>
      <c r="C247" s="218" t="s">
        <v>350</v>
      </c>
      <c r="D247" s="218" t="s">
        <v>129</v>
      </c>
      <c r="E247" s="219" t="s">
        <v>398</v>
      </c>
      <c r="F247" s="220" t="s">
        <v>399</v>
      </c>
      <c r="G247" s="221" t="s">
        <v>140</v>
      </c>
      <c r="H247" s="222">
        <v>53</v>
      </c>
      <c r="I247" s="223"/>
      <c r="J247" s="224">
        <f>ROUND(I247*H247,2)</f>
        <v>0</v>
      </c>
      <c r="K247" s="220" t="s">
        <v>133</v>
      </c>
      <c r="L247" s="44"/>
      <c r="M247" s="225" t="s">
        <v>1</v>
      </c>
      <c r="N247" s="226" t="s">
        <v>41</v>
      </c>
      <c r="O247" s="91"/>
      <c r="P247" s="227">
        <f>O247*H247</f>
        <v>0</v>
      </c>
      <c r="Q247" s="227">
        <v>0.11162</v>
      </c>
      <c r="R247" s="227">
        <f>Q247*H247</f>
        <v>5.9158599999999995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134</v>
      </c>
      <c r="AT247" s="229" t="s">
        <v>129</v>
      </c>
      <c r="AU247" s="229" t="s">
        <v>86</v>
      </c>
      <c r="AY247" s="17" t="s">
        <v>127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84</v>
      </c>
      <c r="BK247" s="230">
        <f>ROUND(I247*H247,2)</f>
        <v>0</v>
      </c>
      <c r="BL247" s="17" t="s">
        <v>134</v>
      </c>
      <c r="BM247" s="229" t="s">
        <v>689</v>
      </c>
    </row>
    <row r="248" s="2" customFormat="1">
      <c r="A248" s="38"/>
      <c r="B248" s="39"/>
      <c r="C248" s="40"/>
      <c r="D248" s="231" t="s">
        <v>136</v>
      </c>
      <c r="E248" s="40"/>
      <c r="F248" s="232" t="s">
        <v>401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136</v>
      </c>
      <c r="AU248" s="17" t="s">
        <v>86</v>
      </c>
    </row>
    <row r="249" s="13" customFormat="1">
      <c r="A249" s="13"/>
      <c r="B249" s="236"/>
      <c r="C249" s="237"/>
      <c r="D249" s="231" t="s">
        <v>148</v>
      </c>
      <c r="E249" s="238" t="s">
        <v>1</v>
      </c>
      <c r="F249" s="239" t="s">
        <v>162</v>
      </c>
      <c r="G249" s="237"/>
      <c r="H249" s="238" t="s">
        <v>1</v>
      </c>
      <c r="I249" s="240"/>
      <c r="J249" s="237"/>
      <c r="K249" s="237"/>
      <c r="L249" s="241"/>
      <c r="M249" s="242"/>
      <c r="N249" s="243"/>
      <c r="O249" s="243"/>
      <c r="P249" s="243"/>
      <c r="Q249" s="243"/>
      <c r="R249" s="243"/>
      <c r="S249" s="243"/>
      <c r="T249" s="24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5" t="s">
        <v>148</v>
      </c>
      <c r="AU249" s="245" t="s">
        <v>86</v>
      </c>
      <c r="AV249" s="13" t="s">
        <v>84</v>
      </c>
      <c r="AW249" s="13" t="s">
        <v>32</v>
      </c>
      <c r="AX249" s="13" t="s">
        <v>76</v>
      </c>
      <c r="AY249" s="245" t="s">
        <v>127</v>
      </c>
    </row>
    <row r="250" s="14" customFormat="1">
      <c r="A250" s="14"/>
      <c r="B250" s="246"/>
      <c r="C250" s="247"/>
      <c r="D250" s="231" t="s">
        <v>148</v>
      </c>
      <c r="E250" s="248" t="s">
        <v>1</v>
      </c>
      <c r="F250" s="249" t="s">
        <v>690</v>
      </c>
      <c r="G250" s="247"/>
      <c r="H250" s="250">
        <v>53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6" t="s">
        <v>148</v>
      </c>
      <c r="AU250" s="256" t="s">
        <v>86</v>
      </c>
      <c r="AV250" s="14" t="s">
        <v>86</v>
      </c>
      <c r="AW250" s="14" t="s">
        <v>32</v>
      </c>
      <c r="AX250" s="14" t="s">
        <v>84</v>
      </c>
      <c r="AY250" s="256" t="s">
        <v>127</v>
      </c>
    </row>
    <row r="251" s="2" customFormat="1" ht="24.15" customHeight="1">
      <c r="A251" s="38"/>
      <c r="B251" s="39"/>
      <c r="C251" s="268" t="s">
        <v>357</v>
      </c>
      <c r="D251" s="268" t="s">
        <v>258</v>
      </c>
      <c r="E251" s="269" t="s">
        <v>403</v>
      </c>
      <c r="F251" s="270" t="s">
        <v>404</v>
      </c>
      <c r="G251" s="271" t="s">
        <v>140</v>
      </c>
      <c r="H251" s="272">
        <v>40.015999999999998</v>
      </c>
      <c r="I251" s="273"/>
      <c r="J251" s="274">
        <f>ROUND(I251*H251,2)</f>
        <v>0</v>
      </c>
      <c r="K251" s="270" t="s">
        <v>133</v>
      </c>
      <c r="L251" s="275"/>
      <c r="M251" s="276" t="s">
        <v>1</v>
      </c>
      <c r="N251" s="277" t="s">
        <v>41</v>
      </c>
      <c r="O251" s="91"/>
      <c r="P251" s="227">
        <f>O251*H251</f>
        <v>0</v>
      </c>
      <c r="Q251" s="227">
        <v>0.17599999999999999</v>
      </c>
      <c r="R251" s="227">
        <f>Q251*H251</f>
        <v>7.0428159999999993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180</v>
      </c>
      <c r="AT251" s="229" t="s">
        <v>258</v>
      </c>
      <c r="AU251" s="229" t="s">
        <v>86</v>
      </c>
      <c r="AY251" s="17" t="s">
        <v>127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84</v>
      </c>
      <c r="BK251" s="230">
        <f>ROUND(I251*H251,2)</f>
        <v>0</v>
      </c>
      <c r="BL251" s="17" t="s">
        <v>134</v>
      </c>
      <c r="BM251" s="229" t="s">
        <v>691</v>
      </c>
    </row>
    <row r="252" s="2" customFormat="1">
      <c r="A252" s="38"/>
      <c r="B252" s="39"/>
      <c r="C252" s="40"/>
      <c r="D252" s="231" t="s">
        <v>136</v>
      </c>
      <c r="E252" s="40"/>
      <c r="F252" s="232" t="s">
        <v>406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136</v>
      </c>
      <c r="AU252" s="17" t="s">
        <v>86</v>
      </c>
    </row>
    <row r="253" s="14" customFormat="1">
      <c r="A253" s="14"/>
      <c r="B253" s="246"/>
      <c r="C253" s="247"/>
      <c r="D253" s="231" t="s">
        <v>148</v>
      </c>
      <c r="E253" s="248" t="s">
        <v>1</v>
      </c>
      <c r="F253" s="249" t="s">
        <v>692</v>
      </c>
      <c r="G253" s="247"/>
      <c r="H253" s="250">
        <v>38.850000000000001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148</v>
      </c>
      <c r="AU253" s="256" t="s">
        <v>86</v>
      </c>
      <c r="AV253" s="14" t="s">
        <v>86</v>
      </c>
      <c r="AW253" s="14" t="s">
        <v>32</v>
      </c>
      <c r="AX253" s="14" t="s">
        <v>84</v>
      </c>
      <c r="AY253" s="256" t="s">
        <v>127</v>
      </c>
    </row>
    <row r="254" s="14" customFormat="1">
      <c r="A254" s="14"/>
      <c r="B254" s="246"/>
      <c r="C254" s="247"/>
      <c r="D254" s="231" t="s">
        <v>148</v>
      </c>
      <c r="E254" s="247"/>
      <c r="F254" s="249" t="s">
        <v>693</v>
      </c>
      <c r="G254" s="247"/>
      <c r="H254" s="250">
        <v>40.015999999999998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6" t="s">
        <v>148</v>
      </c>
      <c r="AU254" s="256" t="s">
        <v>86</v>
      </c>
      <c r="AV254" s="14" t="s">
        <v>86</v>
      </c>
      <c r="AW254" s="14" t="s">
        <v>4</v>
      </c>
      <c r="AX254" s="14" t="s">
        <v>84</v>
      </c>
      <c r="AY254" s="256" t="s">
        <v>127</v>
      </c>
    </row>
    <row r="255" s="2" customFormat="1" ht="24.15" customHeight="1">
      <c r="A255" s="38"/>
      <c r="B255" s="39"/>
      <c r="C255" s="268" t="s">
        <v>362</v>
      </c>
      <c r="D255" s="268" t="s">
        <v>258</v>
      </c>
      <c r="E255" s="269" t="s">
        <v>409</v>
      </c>
      <c r="F255" s="270" t="s">
        <v>410</v>
      </c>
      <c r="G255" s="271" t="s">
        <v>140</v>
      </c>
      <c r="H255" s="272">
        <v>19.844999999999999</v>
      </c>
      <c r="I255" s="273"/>
      <c r="J255" s="274">
        <f>ROUND(I255*H255,2)</f>
        <v>0</v>
      </c>
      <c r="K255" s="270" t="s">
        <v>133</v>
      </c>
      <c r="L255" s="275"/>
      <c r="M255" s="276" t="s">
        <v>1</v>
      </c>
      <c r="N255" s="277" t="s">
        <v>41</v>
      </c>
      <c r="O255" s="91"/>
      <c r="P255" s="227">
        <f>O255*H255</f>
        <v>0</v>
      </c>
      <c r="Q255" s="227">
        <v>0.17499999999999999</v>
      </c>
      <c r="R255" s="227">
        <f>Q255*H255</f>
        <v>3.4728749999999997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180</v>
      </c>
      <c r="AT255" s="229" t="s">
        <v>258</v>
      </c>
      <c r="AU255" s="229" t="s">
        <v>86</v>
      </c>
      <c r="AY255" s="17" t="s">
        <v>127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84</v>
      </c>
      <c r="BK255" s="230">
        <f>ROUND(I255*H255,2)</f>
        <v>0</v>
      </c>
      <c r="BL255" s="17" t="s">
        <v>134</v>
      </c>
      <c r="BM255" s="229" t="s">
        <v>694</v>
      </c>
    </row>
    <row r="256" s="2" customFormat="1">
      <c r="A256" s="38"/>
      <c r="B256" s="39"/>
      <c r="C256" s="40"/>
      <c r="D256" s="231" t="s">
        <v>136</v>
      </c>
      <c r="E256" s="40"/>
      <c r="F256" s="232" t="s">
        <v>412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136</v>
      </c>
      <c r="AU256" s="17" t="s">
        <v>86</v>
      </c>
    </row>
    <row r="257" s="14" customFormat="1">
      <c r="A257" s="14"/>
      <c r="B257" s="246"/>
      <c r="C257" s="247"/>
      <c r="D257" s="231" t="s">
        <v>148</v>
      </c>
      <c r="E257" s="248" t="s">
        <v>1</v>
      </c>
      <c r="F257" s="249" t="s">
        <v>695</v>
      </c>
      <c r="G257" s="247"/>
      <c r="H257" s="250">
        <v>18.899999999999999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6" t="s">
        <v>148</v>
      </c>
      <c r="AU257" s="256" t="s">
        <v>86</v>
      </c>
      <c r="AV257" s="14" t="s">
        <v>86</v>
      </c>
      <c r="AW257" s="14" t="s">
        <v>32</v>
      </c>
      <c r="AX257" s="14" t="s">
        <v>84</v>
      </c>
      <c r="AY257" s="256" t="s">
        <v>127</v>
      </c>
    </row>
    <row r="258" s="14" customFormat="1">
      <c r="A258" s="14"/>
      <c r="B258" s="246"/>
      <c r="C258" s="247"/>
      <c r="D258" s="231" t="s">
        <v>148</v>
      </c>
      <c r="E258" s="247"/>
      <c r="F258" s="249" t="s">
        <v>696</v>
      </c>
      <c r="G258" s="247"/>
      <c r="H258" s="250">
        <v>19.844999999999999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6" t="s">
        <v>148</v>
      </c>
      <c r="AU258" s="256" t="s">
        <v>86</v>
      </c>
      <c r="AV258" s="14" t="s">
        <v>86</v>
      </c>
      <c r="AW258" s="14" t="s">
        <v>4</v>
      </c>
      <c r="AX258" s="14" t="s">
        <v>84</v>
      </c>
      <c r="AY258" s="256" t="s">
        <v>127</v>
      </c>
    </row>
    <row r="259" s="12" customFormat="1" ht="22.8" customHeight="1">
      <c r="A259" s="12"/>
      <c r="B259" s="202"/>
      <c r="C259" s="203"/>
      <c r="D259" s="204" t="s">
        <v>75</v>
      </c>
      <c r="E259" s="216" t="s">
        <v>180</v>
      </c>
      <c r="F259" s="216" t="s">
        <v>414</v>
      </c>
      <c r="G259" s="203"/>
      <c r="H259" s="203"/>
      <c r="I259" s="206"/>
      <c r="J259" s="217">
        <f>BK259</f>
        <v>0</v>
      </c>
      <c r="K259" s="203"/>
      <c r="L259" s="208"/>
      <c r="M259" s="209"/>
      <c r="N259" s="210"/>
      <c r="O259" s="210"/>
      <c r="P259" s="211">
        <f>SUM(P260:P297)</f>
        <v>0</v>
      </c>
      <c r="Q259" s="210"/>
      <c r="R259" s="211">
        <f>SUM(R260:R297)</f>
        <v>5.6839200000000005</v>
      </c>
      <c r="S259" s="210"/>
      <c r="T259" s="212">
        <f>SUM(T260:T297)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3" t="s">
        <v>84</v>
      </c>
      <c r="AT259" s="214" t="s">
        <v>75</v>
      </c>
      <c r="AU259" s="214" t="s">
        <v>84</v>
      </c>
      <c r="AY259" s="213" t="s">
        <v>127</v>
      </c>
      <c r="BK259" s="215">
        <f>SUM(BK260:BK297)</f>
        <v>0</v>
      </c>
    </row>
    <row r="260" s="2" customFormat="1" ht="24.15" customHeight="1">
      <c r="A260" s="38"/>
      <c r="B260" s="39"/>
      <c r="C260" s="218" t="s">
        <v>367</v>
      </c>
      <c r="D260" s="218" t="s">
        <v>129</v>
      </c>
      <c r="E260" s="219" t="s">
        <v>416</v>
      </c>
      <c r="F260" s="220" t="s">
        <v>417</v>
      </c>
      <c r="G260" s="221" t="s">
        <v>176</v>
      </c>
      <c r="H260" s="222">
        <v>15.6</v>
      </c>
      <c r="I260" s="223"/>
      <c r="J260" s="224">
        <f>ROUND(I260*H260,2)</f>
        <v>0</v>
      </c>
      <c r="K260" s="220" t="s">
        <v>133</v>
      </c>
      <c r="L260" s="44"/>
      <c r="M260" s="225" t="s">
        <v>1</v>
      </c>
      <c r="N260" s="226" t="s">
        <v>41</v>
      </c>
      <c r="O260" s="91"/>
      <c r="P260" s="227">
        <f>O260*H260</f>
        <v>0</v>
      </c>
      <c r="Q260" s="227">
        <v>0.0044000000000000003</v>
      </c>
      <c r="R260" s="227">
        <f>Q260*H260</f>
        <v>0.068640000000000007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134</v>
      </c>
      <c r="AT260" s="229" t="s">
        <v>129</v>
      </c>
      <c r="AU260" s="229" t="s">
        <v>86</v>
      </c>
      <c r="AY260" s="17" t="s">
        <v>127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84</v>
      </c>
      <c r="BK260" s="230">
        <f>ROUND(I260*H260,2)</f>
        <v>0</v>
      </c>
      <c r="BL260" s="17" t="s">
        <v>134</v>
      </c>
      <c r="BM260" s="229" t="s">
        <v>697</v>
      </c>
    </row>
    <row r="261" s="2" customFormat="1">
      <c r="A261" s="38"/>
      <c r="B261" s="39"/>
      <c r="C261" s="40"/>
      <c r="D261" s="231" t="s">
        <v>136</v>
      </c>
      <c r="E261" s="40"/>
      <c r="F261" s="232" t="s">
        <v>419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136</v>
      </c>
      <c r="AU261" s="17" t="s">
        <v>86</v>
      </c>
    </row>
    <row r="262" s="13" customFormat="1">
      <c r="A262" s="13"/>
      <c r="B262" s="236"/>
      <c r="C262" s="237"/>
      <c r="D262" s="231" t="s">
        <v>148</v>
      </c>
      <c r="E262" s="238" t="s">
        <v>1</v>
      </c>
      <c r="F262" s="239" t="s">
        <v>420</v>
      </c>
      <c r="G262" s="237"/>
      <c r="H262" s="238" t="s">
        <v>1</v>
      </c>
      <c r="I262" s="240"/>
      <c r="J262" s="237"/>
      <c r="K262" s="237"/>
      <c r="L262" s="241"/>
      <c r="M262" s="242"/>
      <c r="N262" s="243"/>
      <c r="O262" s="243"/>
      <c r="P262" s="243"/>
      <c r="Q262" s="243"/>
      <c r="R262" s="243"/>
      <c r="S262" s="243"/>
      <c r="T262" s="24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148</v>
      </c>
      <c r="AU262" s="245" t="s">
        <v>86</v>
      </c>
      <c r="AV262" s="13" t="s">
        <v>84</v>
      </c>
      <c r="AW262" s="13" t="s">
        <v>32</v>
      </c>
      <c r="AX262" s="13" t="s">
        <v>76</v>
      </c>
      <c r="AY262" s="245" t="s">
        <v>127</v>
      </c>
    </row>
    <row r="263" s="14" customFormat="1">
      <c r="A263" s="14"/>
      <c r="B263" s="246"/>
      <c r="C263" s="247"/>
      <c r="D263" s="231" t="s">
        <v>148</v>
      </c>
      <c r="E263" s="248" t="s">
        <v>1</v>
      </c>
      <c r="F263" s="249" t="s">
        <v>698</v>
      </c>
      <c r="G263" s="247"/>
      <c r="H263" s="250">
        <v>15.6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6" t="s">
        <v>148</v>
      </c>
      <c r="AU263" s="256" t="s">
        <v>86</v>
      </c>
      <c r="AV263" s="14" t="s">
        <v>86</v>
      </c>
      <c r="AW263" s="14" t="s">
        <v>32</v>
      </c>
      <c r="AX263" s="14" t="s">
        <v>84</v>
      </c>
      <c r="AY263" s="256" t="s">
        <v>127</v>
      </c>
    </row>
    <row r="264" s="2" customFormat="1" ht="24.15" customHeight="1">
      <c r="A264" s="38"/>
      <c r="B264" s="39"/>
      <c r="C264" s="218" t="s">
        <v>372</v>
      </c>
      <c r="D264" s="218" t="s">
        <v>129</v>
      </c>
      <c r="E264" s="219" t="s">
        <v>425</v>
      </c>
      <c r="F264" s="220" t="s">
        <v>426</v>
      </c>
      <c r="G264" s="221" t="s">
        <v>132</v>
      </c>
      <c r="H264" s="222">
        <v>11</v>
      </c>
      <c r="I264" s="223"/>
      <c r="J264" s="224">
        <f>ROUND(I264*H264,2)</f>
        <v>0</v>
      </c>
      <c r="K264" s="220" t="s">
        <v>133</v>
      </c>
      <c r="L264" s="44"/>
      <c r="M264" s="225" t="s">
        <v>1</v>
      </c>
      <c r="N264" s="226" t="s">
        <v>41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134</v>
      </c>
      <c r="AT264" s="229" t="s">
        <v>129</v>
      </c>
      <c r="AU264" s="229" t="s">
        <v>86</v>
      </c>
      <c r="AY264" s="17" t="s">
        <v>127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84</v>
      </c>
      <c r="BK264" s="230">
        <f>ROUND(I264*H264,2)</f>
        <v>0</v>
      </c>
      <c r="BL264" s="17" t="s">
        <v>134</v>
      </c>
      <c r="BM264" s="229" t="s">
        <v>699</v>
      </c>
    </row>
    <row r="265" s="2" customFormat="1">
      <c r="A265" s="38"/>
      <c r="B265" s="39"/>
      <c r="C265" s="40"/>
      <c r="D265" s="231" t="s">
        <v>136</v>
      </c>
      <c r="E265" s="40"/>
      <c r="F265" s="232" t="s">
        <v>428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136</v>
      </c>
      <c r="AU265" s="17" t="s">
        <v>86</v>
      </c>
    </row>
    <row r="266" s="13" customFormat="1">
      <c r="A266" s="13"/>
      <c r="B266" s="236"/>
      <c r="C266" s="237"/>
      <c r="D266" s="231" t="s">
        <v>148</v>
      </c>
      <c r="E266" s="238" t="s">
        <v>1</v>
      </c>
      <c r="F266" s="239" t="s">
        <v>429</v>
      </c>
      <c r="G266" s="237"/>
      <c r="H266" s="238" t="s">
        <v>1</v>
      </c>
      <c r="I266" s="240"/>
      <c r="J266" s="237"/>
      <c r="K266" s="237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148</v>
      </c>
      <c r="AU266" s="245" t="s">
        <v>86</v>
      </c>
      <c r="AV266" s="13" t="s">
        <v>84</v>
      </c>
      <c r="AW266" s="13" t="s">
        <v>32</v>
      </c>
      <c r="AX266" s="13" t="s">
        <v>76</v>
      </c>
      <c r="AY266" s="245" t="s">
        <v>127</v>
      </c>
    </row>
    <row r="267" s="14" customFormat="1">
      <c r="A267" s="14"/>
      <c r="B267" s="246"/>
      <c r="C267" s="247"/>
      <c r="D267" s="231" t="s">
        <v>148</v>
      </c>
      <c r="E267" s="248" t="s">
        <v>1</v>
      </c>
      <c r="F267" s="249" t="s">
        <v>700</v>
      </c>
      <c r="G267" s="247"/>
      <c r="H267" s="250">
        <v>11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148</v>
      </c>
      <c r="AU267" s="256" t="s">
        <v>86</v>
      </c>
      <c r="AV267" s="14" t="s">
        <v>86</v>
      </c>
      <c r="AW267" s="14" t="s">
        <v>32</v>
      </c>
      <c r="AX267" s="14" t="s">
        <v>84</v>
      </c>
      <c r="AY267" s="256" t="s">
        <v>127</v>
      </c>
    </row>
    <row r="268" s="2" customFormat="1" ht="16.5" customHeight="1">
      <c r="A268" s="38"/>
      <c r="B268" s="39"/>
      <c r="C268" s="268" t="s">
        <v>381</v>
      </c>
      <c r="D268" s="268" t="s">
        <v>258</v>
      </c>
      <c r="E268" s="269" t="s">
        <v>432</v>
      </c>
      <c r="F268" s="270" t="s">
        <v>433</v>
      </c>
      <c r="G268" s="271" t="s">
        <v>132</v>
      </c>
      <c r="H268" s="272">
        <v>6</v>
      </c>
      <c r="I268" s="273"/>
      <c r="J268" s="274">
        <f>ROUND(I268*H268,2)</f>
        <v>0</v>
      </c>
      <c r="K268" s="270" t="s">
        <v>133</v>
      </c>
      <c r="L268" s="275"/>
      <c r="M268" s="276" t="s">
        <v>1</v>
      </c>
      <c r="N268" s="277" t="s">
        <v>41</v>
      </c>
      <c r="O268" s="91"/>
      <c r="P268" s="227">
        <f>O268*H268</f>
        <v>0</v>
      </c>
      <c r="Q268" s="227">
        <v>0.001</v>
      </c>
      <c r="R268" s="227">
        <f>Q268*H268</f>
        <v>0.0060000000000000001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180</v>
      </c>
      <c r="AT268" s="229" t="s">
        <v>258</v>
      </c>
      <c r="AU268" s="229" t="s">
        <v>86</v>
      </c>
      <c r="AY268" s="17" t="s">
        <v>127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84</v>
      </c>
      <c r="BK268" s="230">
        <f>ROUND(I268*H268,2)</f>
        <v>0</v>
      </c>
      <c r="BL268" s="17" t="s">
        <v>134</v>
      </c>
      <c r="BM268" s="229" t="s">
        <v>701</v>
      </c>
    </row>
    <row r="269" s="2" customFormat="1">
      <c r="A269" s="38"/>
      <c r="B269" s="39"/>
      <c r="C269" s="40"/>
      <c r="D269" s="231" t="s">
        <v>136</v>
      </c>
      <c r="E269" s="40"/>
      <c r="F269" s="232" t="s">
        <v>433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136</v>
      </c>
      <c r="AU269" s="17" t="s">
        <v>86</v>
      </c>
    </row>
    <row r="270" s="2" customFormat="1" ht="16.5" customHeight="1">
      <c r="A270" s="38"/>
      <c r="B270" s="39"/>
      <c r="C270" s="268" t="s">
        <v>386</v>
      </c>
      <c r="D270" s="268" t="s">
        <v>258</v>
      </c>
      <c r="E270" s="269" t="s">
        <v>436</v>
      </c>
      <c r="F270" s="270" t="s">
        <v>437</v>
      </c>
      <c r="G270" s="271" t="s">
        <v>132</v>
      </c>
      <c r="H270" s="272">
        <v>5</v>
      </c>
      <c r="I270" s="273"/>
      <c r="J270" s="274">
        <f>ROUND(I270*H270,2)</f>
        <v>0</v>
      </c>
      <c r="K270" s="270" t="s">
        <v>133</v>
      </c>
      <c r="L270" s="275"/>
      <c r="M270" s="276" t="s">
        <v>1</v>
      </c>
      <c r="N270" s="277" t="s">
        <v>41</v>
      </c>
      <c r="O270" s="91"/>
      <c r="P270" s="227">
        <f>O270*H270</f>
        <v>0</v>
      </c>
      <c r="Q270" s="227">
        <v>0.0011999999999999999</v>
      </c>
      <c r="R270" s="227">
        <f>Q270*H270</f>
        <v>0.0059999999999999993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180</v>
      </c>
      <c r="AT270" s="229" t="s">
        <v>258</v>
      </c>
      <c r="AU270" s="229" t="s">
        <v>86</v>
      </c>
      <c r="AY270" s="17" t="s">
        <v>127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84</v>
      </c>
      <c r="BK270" s="230">
        <f>ROUND(I270*H270,2)</f>
        <v>0</v>
      </c>
      <c r="BL270" s="17" t="s">
        <v>134</v>
      </c>
      <c r="BM270" s="229" t="s">
        <v>702</v>
      </c>
    </row>
    <row r="271" s="2" customFormat="1">
      <c r="A271" s="38"/>
      <c r="B271" s="39"/>
      <c r="C271" s="40"/>
      <c r="D271" s="231" t="s">
        <v>136</v>
      </c>
      <c r="E271" s="40"/>
      <c r="F271" s="232" t="s">
        <v>437</v>
      </c>
      <c r="G271" s="40"/>
      <c r="H271" s="40"/>
      <c r="I271" s="233"/>
      <c r="J271" s="40"/>
      <c r="K271" s="40"/>
      <c r="L271" s="44"/>
      <c r="M271" s="234"/>
      <c r="N271" s="235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136</v>
      </c>
      <c r="AU271" s="17" t="s">
        <v>86</v>
      </c>
    </row>
    <row r="272" s="2" customFormat="1" ht="24.15" customHeight="1">
      <c r="A272" s="38"/>
      <c r="B272" s="39"/>
      <c r="C272" s="218" t="s">
        <v>391</v>
      </c>
      <c r="D272" s="218" t="s">
        <v>129</v>
      </c>
      <c r="E272" s="219" t="s">
        <v>440</v>
      </c>
      <c r="F272" s="220" t="s">
        <v>441</v>
      </c>
      <c r="G272" s="221" t="s">
        <v>132</v>
      </c>
      <c r="H272" s="222">
        <v>6</v>
      </c>
      <c r="I272" s="223"/>
      <c r="J272" s="224">
        <f>ROUND(I272*H272,2)</f>
        <v>0</v>
      </c>
      <c r="K272" s="220" t="s">
        <v>133</v>
      </c>
      <c r="L272" s="44"/>
      <c r="M272" s="225" t="s">
        <v>1</v>
      </c>
      <c r="N272" s="226" t="s">
        <v>41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134</v>
      </c>
      <c r="AT272" s="229" t="s">
        <v>129</v>
      </c>
      <c r="AU272" s="229" t="s">
        <v>86</v>
      </c>
      <c r="AY272" s="17" t="s">
        <v>127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84</v>
      </c>
      <c r="BK272" s="230">
        <f>ROUND(I272*H272,2)</f>
        <v>0</v>
      </c>
      <c r="BL272" s="17" t="s">
        <v>134</v>
      </c>
      <c r="BM272" s="229" t="s">
        <v>703</v>
      </c>
    </row>
    <row r="273" s="2" customFormat="1">
      <c r="A273" s="38"/>
      <c r="B273" s="39"/>
      <c r="C273" s="40"/>
      <c r="D273" s="231" t="s">
        <v>136</v>
      </c>
      <c r="E273" s="40"/>
      <c r="F273" s="232" t="s">
        <v>443</v>
      </c>
      <c r="G273" s="40"/>
      <c r="H273" s="40"/>
      <c r="I273" s="233"/>
      <c r="J273" s="40"/>
      <c r="K273" s="40"/>
      <c r="L273" s="44"/>
      <c r="M273" s="234"/>
      <c r="N273" s="235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136</v>
      </c>
      <c r="AU273" s="17" t="s">
        <v>86</v>
      </c>
    </row>
    <row r="274" s="2" customFormat="1" ht="16.5" customHeight="1">
      <c r="A274" s="38"/>
      <c r="B274" s="39"/>
      <c r="C274" s="268" t="s">
        <v>397</v>
      </c>
      <c r="D274" s="268" t="s">
        <v>258</v>
      </c>
      <c r="E274" s="269" t="s">
        <v>445</v>
      </c>
      <c r="F274" s="270" t="s">
        <v>446</v>
      </c>
      <c r="G274" s="271" t="s">
        <v>132</v>
      </c>
      <c r="H274" s="272">
        <v>6</v>
      </c>
      <c r="I274" s="273"/>
      <c r="J274" s="274">
        <f>ROUND(I274*H274,2)</f>
        <v>0</v>
      </c>
      <c r="K274" s="270" t="s">
        <v>133</v>
      </c>
      <c r="L274" s="275"/>
      <c r="M274" s="276" t="s">
        <v>1</v>
      </c>
      <c r="N274" s="277" t="s">
        <v>41</v>
      </c>
      <c r="O274" s="91"/>
      <c r="P274" s="227">
        <f>O274*H274</f>
        <v>0</v>
      </c>
      <c r="Q274" s="227">
        <v>0.001</v>
      </c>
      <c r="R274" s="227">
        <f>Q274*H274</f>
        <v>0.0060000000000000001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180</v>
      </c>
      <c r="AT274" s="229" t="s">
        <v>258</v>
      </c>
      <c r="AU274" s="229" t="s">
        <v>86</v>
      </c>
      <c r="AY274" s="17" t="s">
        <v>127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84</v>
      </c>
      <c r="BK274" s="230">
        <f>ROUND(I274*H274,2)</f>
        <v>0</v>
      </c>
      <c r="BL274" s="17" t="s">
        <v>134</v>
      </c>
      <c r="BM274" s="229" t="s">
        <v>704</v>
      </c>
    </row>
    <row r="275" s="2" customFormat="1">
      <c r="A275" s="38"/>
      <c r="B275" s="39"/>
      <c r="C275" s="40"/>
      <c r="D275" s="231" t="s">
        <v>136</v>
      </c>
      <c r="E275" s="40"/>
      <c r="F275" s="232" t="s">
        <v>446</v>
      </c>
      <c r="G275" s="40"/>
      <c r="H275" s="40"/>
      <c r="I275" s="233"/>
      <c r="J275" s="40"/>
      <c r="K275" s="40"/>
      <c r="L275" s="44"/>
      <c r="M275" s="234"/>
      <c r="N275" s="23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136</v>
      </c>
      <c r="AU275" s="17" t="s">
        <v>86</v>
      </c>
    </row>
    <row r="276" s="2" customFormat="1" ht="24.15" customHeight="1">
      <c r="A276" s="38"/>
      <c r="B276" s="39"/>
      <c r="C276" s="218" t="s">
        <v>402</v>
      </c>
      <c r="D276" s="218" t="s">
        <v>129</v>
      </c>
      <c r="E276" s="219" t="s">
        <v>449</v>
      </c>
      <c r="F276" s="220" t="s">
        <v>450</v>
      </c>
      <c r="G276" s="221" t="s">
        <v>132</v>
      </c>
      <c r="H276" s="222">
        <v>6</v>
      </c>
      <c r="I276" s="223"/>
      <c r="J276" s="224">
        <f>ROUND(I276*H276,2)</f>
        <v>0</v>
      </c>
      <c r="K276" s="220" t="s">
        <v>133</v>
      </c>
      <c r="L276" s="44"/>
      <c r="M276" s="225" t="s">
        <v>1</v>
      </c>
      <c r="N276" s="226" t="s">
        <v>41</v>
      </c>
      <c r="O276" s="91"/>
      <c r="P276" s="227">
        <f>O276*H276</f>
        <v>0</v>
      </c>
      <c r="Q276" s="227">
        <v>0.12526000000000001</v>
      </c>
      <c r="R276" s="227">
        <f>Q276*H276</f>
        <v>0.75156000000000001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134</v>
      </c>
      <c r="AT276" s="229" t="s">
        <v>129</v>
      </c>
      <c r="AU276" s="229" t="s">
        <v>86</v>
      </c>
      <c r="AY276" s="17" t="s">
        <v>127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84</v>
      </c>
      <c r="BK276" s="230">
        <f>ROUND(I276*H276,2)</f>
        <v>0</v>
      </c>
      <c r="BL276" s="17" t="s">
        <v>134</v>
      </c>
      <c r="BM276" s="229" t="s">
        <v>705</v>
      </c>
    </row>
    <row r="277" s="2" customFormat="1">
      <c r="A277" s="38"/>
      <c r="B277" s="39"/>
      <c r="C277" s="40"/>
      <c r="D277" s="231" t="s">
        <v>136</v>
      </c>
      <c r="E277" s="40"/>
      <c r="F277" s="232" t="s">
        <v>452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136</v>
      </c>
      <c r="AU277" s="17" t="s">
        <v>86</v>
      </c>
    </row>
    <row r="278" s="2" customFormat="1" ht="21.75" customHeight="1">
      <c r="A278" s="38"/>
      <c r="B278" s="39"/>
      <c r="C278" s="268" t="s">
        <v>408</v>
      </c>
      <c r="D278" s="268" t="s">
        <v>258</v>
      </c>
      <c r="E278" s="269" t="s">
        <v>454</v>
      </c>
      <c r="F278" s="270" t="s">
        <v>455</v>
      </c>
      <c r="G278" s="271" t="s">
        <v>132</v>
      </c>
      <c r="H278" s="272">
        <v>6</v>
      </c>
      <c r="I278" s="273"/>
      <c r="J278" s="274">
        <f>ROUND(I278*H278,2)</f>
        <v>0</v>
      </c>
      <c r="K278" s="270" t="s">
        <v>133</v>
      </c>
      <c r="L278" s="275"/>
      <c r="M278" s="276" t="s">
        <v>1</v>
      </c>
      <c r="N278" s="277" t="s">
        <v>41</v>
      </c>
      <c r="O278" s="91"/>
      <c r="P278" s="227">
        <f>O278*H278</f>
        <v>0</v>
      </c>
      <c r="Q278" s="227">
        <v>0.10000000000000001</v>
      </c>
      <c r="R278" s="227">
        <f>Q278*H278</f>
        <v>0.60000000000000009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180</v>
      </c>
      <c r="AT278" s="229" t="s">
        <v>258</v>
      </c>
      <c r="AU278" s="229" t="s">
        <v>86</v>
      </c>
      <c r="AY278" s="17" t="s">
        <v>127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84</v>
      </c>
      <c r="BK278" s="230">
        <f>ROUND(I278*H278,2)</f>
        <v>0</v>
      </c>
      <c r="BL278" s="17" t="s">
        <v>134</v>
      </c>
      <c r="BM278" s="229" t="s">
        <v>706</v>
      </c>
    </row>
    <row r="279" s="2" customFormat="1">
      <c r="A279" s="38"/>
      <c r="B279" s="39"/>
      <c r="C279" s="40"/>
      <c r="D279" s="231" t="s">
        <v>136</v>
      </c>
      <c r="E279" s="40"/>
      <c r="F279" s="232" t="s">
        <v>455</v>
      </c>
      <c r="G279" s="40"/>
      <c r="H279" s="40"/>
      <c r="I279" s="233"/>
      <c r="J279" s="40"/>
      <c r="K279" s="40"/>
      <c r="L279" s="44"/>
      <c r="M279" s="234"/>
      <c r="N279" s="23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136</v>
      </c>
      <c r="AU279" s="17" t="s">
        <v>86</v>
      </c>
    </row>
    <row r="280" s="2" customFormat="1" ht="24.15" customHeight="1">
      <c r="A280" s="38"/>
      <c r="B280" s="39"/>
      <c r="C280" s="218" t="s">
        <v>415</v>
      </c>
      <c r="D280" s="218" t="s">
        <v>129</v>
      </c>
      <c r="E280" s="219" t="s">
        <v>458</v>
      </c>
      <c r="F280" s="220" t="s">
        <v>459</v>
      </c>
      <c r="G280" s="221" t="s">
        <v>132</v>
      </c>
      <c r="H280" s="222">
        <v>6</v>
      </c>
      <c r="I280" s="223"/>
      <c r="J280" s="224">
        <f>ROUND(I280*H280,2)</f>
        <v>0</v>
      </c>
      <c r="K280" s="220" t="s">
        <v>133</v>
      </c>
      <c r="L280" s="44"/>
      <c r="M280" s="225" t="s">
        <v>1</v>
      </c>
      <c r="N280" s="226" t="s">
        <v>41</v>
      </c>
      <c r="O280" s="91"/>
      <c r="P280" s="227">
        <f>O280*H280</f>
        <v>0</v>
      </c>
      <c r="Q280" s="227">
        <v>0.030759999999999999</v>
      </c>
      <c r="R280" s="227">
        <f>Q280*H280</f>
        <v>0.18456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134</v>
      </c>
      <c r="AT280" s="229" t="s">
        <v>129</v>
      </c>
      <c r="AU280" s="229" t="s">
        <v>86</v>
      </c>
      <c r="AY280" s="17" t="s">
        <v>127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84</v>
      </c>
      <c r="BK280" s="230">
        <f>ROUND(I280*H280,2)</f>
        <v>0</v>
      </c>
      <c r="BL280" s="17" t="s">
        <v>134</v>
      </c>
      <c r="BM280" s="229" t="s">
        <v>707</v>
      </c>
    </row>
    <row r="281" s="2" customFormat="1">
      <c r="A281" s="38"/>
      <c r="B281" s="39"/>
      <c r="C281" s="40"/>
      <c r="D281" s="231" t="s">
        <v>136</v>
      </c>
      <c r="E281" s="40"/>
      <c r="F281" s="232" t="s">
        <v>461</v>
      </c>
      <c r="G281" s="40"/>
      <c r="H281" s="40"/>
      <c r="I281" s="233"/>
      <c r="J281" s="40"/>
      <c r="K281" s="40"/>
      <c r="L281" s="44"/>
      <c r="M281" s="234"/>
      <c r="N281" s="23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136</v>
      </c>
      <c r="AU281" s="17" t="s">
        <v>86</v>
      </c>
    </row>
    <row r="282" s="2" customFormat="1" ht="24.15" customHeight="1">
      <c r="A282" s="38"/>
      <c r="B282" s="39"/>
      <c r="C282" s="268" t="s">
        <v>424</v>
      </c>
      <c r="D282" s="268" t="s">
        <v>258</v>
      </c>
      <c r="E282" s="269" t="s">
        <v>463</v>
      </c>
      <c r="F282" s="270" t="s">
        <v>464</v>
      </c>
      <c r="G282" s="271" t="s">
        <v>132</v>
      </c>
      <c r="H282" s="272">
        <v>6</v>
      </c>
      <c r="I282" s="273"/>
      <c r="J282" s="274">
        <f>ROUND(I282*H282,2)</f>
        <v>0</v>
      </c>
      <c r="K282" s="270" t="s">
        <v>133</v>
      </c>
      <c r="L282" s="275"/>
      <c r="M282" s="276" t="s">
        <v>1</v>
      </c>
      <c r="N282" s="277" t="s">
        <v>41</v>
      </c>
      <c r="O282" s="91"/>
      <c r="P282" s="227">
        <f>O282*H282</f>
        <v>0</v>
      </c>
      <c r="Q282" s="227">
        <v>0.070000000000000007</v>
      </c>
      <c r="R282" s="227">
        <f>Q282*H282</f>
        <v>0.42000000000000004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180</v>
      </c>
      <c r="AT282" s="229" t="s">
        <v>258</v>
      </c>
      <c r="AU282" s="229" t="s">
        <v>86</v>
      </c>
      <c r="AY282" s="17" t="s">
        <v>127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84</v>
      </c>
      <c r="BK282" s="230">
        <f>ROUND(I282*H282,2)</f>
        <v>0</v>
      </c>
      <c r="BL282" s="17" t="s">
        <v>134</v>
      </c>
      <c r="BM282" s="229" t="s">
        <v>708</v>
      </c>
    </row>
    <row r="283" s="2" customFormat="1">
      <c r="A283" s="38"/>
      <c r="B283" s="39"/>
      <c r="C283" s="40"/>
      <c r="D283" s="231" t="s">
        <v>136</v>
      </c>
      <c r="E283" s="40"/>
      <c r="F283" s="232" t="s">
        <v>464</v>
      </c>
      <c r="G283" s="40"/>
      <c r="H283" s="40"/>
      <c r="I283" s="233"/>
      <c r="J283" s="40"/>
      <c r="K283" s="40"/>
      <c r="L283" s="44"/>
      <c r="M283" s="234"/>
      <c r="N283" s="235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136</v>
      </c>
      <c r="AU283" s="17" t="s">
        <v>86</v>
      </c>
    </row>
    <row r="284" s="2" customFormat="1" ht="24.15" customHeight="1">
      <c r="A284" s="38"/>
      <c r="B284" s="39"/>
      <c r="C284" s="218" t="s">
        <v>431</v>
      </c>
      <c r="D284" s="218" t="s">
        <v>129</v>
      </c>
      <c r="E284" s="219" t="s">
        <v>467</v>
      </c>
      <c r="F284" s="220" t="s">
        <v>468</v>
      </c>
      <c r="G284" s="221" t="s">
        <v>132</v>
      </c>
      <c r="H284" s="222">
        <v>6</v>
      </c>
      <c r="I284" s="223"/>
      <c r="J284" s="224">
        <f>ROUND(I284*H284,2)</f>
        <v>0</v>
      </c>
      <c r="K284" s="220" t="s">
        <v>133</v>
      </c>
      <c r="L284" s="44"/>
      <c r="M284" s="225" t="s">
        <v>1</v>
      </c>
      <c r="N284" s="226" t="s">
        <v>41</v>
      </c>
      <c r="O284" s="91"/>
      <c r="P284" s="227">
        <f>O284*H284</f>
        <v>0</v>
      </c>
      <c r="Q284" s="227">
        <v>0.030759999999999999</v>
      </c>
      <c r="R284" s="227">
        <f>Q284*H284</f>
        <v>0.18456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134</v>
      </c>
      <c r="AT284" s="229" t="s">
        <v>129</v>
      </c>
      <c r="AU284" s="229" t="s">
        <v>86</v>
      </c>
      <c r="AY284" s="17" t="s">
        <v>127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84</v>
      </c>
      <c r="BK284" s="230">
        <f>ROUND(I284*H284,2)</f>
        <v>0</v>
      </c>
      <c r="BL284" s="17" t="s">
        <v>134</v>
      </c>
      <c r="BM284" s="229" t="s">
        <v>709</v>
      </c>
    </row>
    <row r="285" s="2" customFormat="1">
      <c r="A285" s="38"/>
      <c r="B285" s="39"/>
      <c r="C285" s="40"/>
      <c r="D285" s="231" t="s">
        <v>136</v>
      </c>
      <c r="E285" s="40"/>
      <c r="F285" s="232" t="s">
        <v>470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136</v>
      </c>
      <c r="AU285" s="17" t="s">
        <v>86</v>
      </c>
    </row>
    <row r="286" s="2" customFormat="1" ht="24.15" customHeight="1">
      <c r="A286" s="38"/>
      <c r="B286" s="39"/>
      <c r="C286" s="268" t="s">
        <v>435</v>
      </c>
      <c r="D286" s="268" t="s">
        <v>258</v>
      </c>
      <c r="E286" s="269" t="s">
        <v>472</v>
      </c>
      <c r="F286" s="270" t="s">
        <v>473</v>
      </c>
      <c r="G286" s="271" t="s">
        <v>132</v>
      </c>
      <c r="H286" s="272">
        <v>6</v>
      </c>
      <c r="I286" s="273"/>
      <c r="J286" s="274">
        <f>ROUND(I286*H286,2)</f>
        <v>0</v>
      </c>
      <c r="K286" s="270" t="s">
        <v>133</v>
      </c>
      <c r="L286" s="275"/>
      <c r="M286" s="276" t="s">
        <v>1</v>
      </c>
      <c r="N286" s="277" t="s">
        <v>41</v>
      </c>
      <c r="O286" s="91"/>
      <c r="P286" s="227">
        <f>O286*H286</f>
        <v>0</v>
      </c>
      <c r="Q286" s="227">
        <v>0.155</v>
      </c>
      <c r="R286" s="227">
        <f>Q286*H286</f>
        <v>0.92999999999999994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180</v>
      </c>
      <c r="AT286" s="229" t="s">
        <v>258</v>
      </c>
      <c r="AU286" s="229" t="s">
        <v>86</v>
      </c>
      <c r="AY286" s="17" t="s">
        <v>127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84</v>
      </c>
      <c r="BK286" s="230">
        <f>ROUND(I286*H286,2)</f>
        <v>0</v>
      </c>
      <c r="BL286" s="17" t="s">
        <v>134</v>
      </c>
      <c r="BM286" s="229" t="s">
        <v>710</v>
      </c>
    </row>
    <row r="287" s="2" customFormat="1">
      <c r="A287" s="38"/>
      <c r="B287" s="39"/>
      <c r="C287" s="40"/>
      <c r="D287" s="231" t="s">
        <v>136</v>
      </c>
      <c r="E287" s="40"/>
      <c r="F287" s="232" t="s">
        <v>473</v>
      </c>
      <c r="G287" s="40"/>
      <c r="H287" s="40"/>
      <c r="I287" s="233"/>
      <c r="J287" s="40"/>
      <c r="K287" s="40"/>
      <c r="L287" s="44"/>
      <c r="M287" s="234"/>
      <c r="N287" s="235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136</v>
      </c>
      <c r="AU287" s="17" t="s">
        <v>86</v>
      </c>
    </row>
    <row r="288" s="2" customFormat="1" ht="24.15" customHeight="1">
      <c r="A288" s="38"/>
      <c r="B288" s="39"/>
      <c r="C288" s="218" t="s">
        <v>439</v>
      </c>
      <c r="D288" s="218" t="s">
        <v>129</v>
      </c>
      <c r="E288" s="219" t="s">
        <v>476</v>
      </c>
      <c r="F288" s="220" t="s">
        <v>477</v>
      </c>
      <c r="G288" s="221" t="s">
        <v>132</v>
      </c>
      <c r="H288" s="222">
        <v>6</v>
      </c>
      <c r="I288" s="223"/>
      <c r="J288" s="224">
        <f>ROUND(I288*H288,2)</f>
        <v>0</v>
      </c>
      <c r="K288" s="220" t="s">
        <v>133</v>
      </c>
      <c r="L288" s="44"/>
      <c r="M288" s="225" t="s">
        <v>1</v>
      </c>
      <c r="N288" s="226" t="s">
        <v>41</v>
      </c>
      <c r="O288" s="91"/>
      <c r="P288" s="227">
        <f>O288*H288</f>
        <v>0</v>
      </c>
      <c r="Q288" s="227">
        <v>0.030759999999999999</v>
      </c>
      <c r="R288" s="227">
        <f>Q288*H288</f>
        <v>0.18456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134</v>
      </c>
      <c r="AT288" s="229" t="s">
        <v>129</v>
      </c>
      <c r="AU288" s="229" t="s">
        <v>86</v>
      </c>
      <c r="AY288" s="17" t="s">
        <v>127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84</v>
      </c>
      <c r="BK288" s="230">
        <f>ROUND(I288*H288,2)</f>
        <v>0</v>
      </c>
      <c r="BL288" s="17" t="s">
        <v>134</v>
      </c>
      <c r="BM288" s="229" t="s">
        <v>711</v>
      </c>
    </row>
    <row r="289" s="2" customFormat="1">
      <c r="A289" s="38"/>
      <c r="B289" s="39"/>
      <c r="C289" s="40"/>
      <c r="D289" s="231" t="s">
        <v>136</v>
      </c>
      <c r="E289" s="40"/>
      <c r="F289" s="232" t="s">
        <v>479</v>
      </c>
      <c r="G289" s="40"/>
      <c r="H289" s="40"/>
      <c r="I289" s="233"/>
      <c r="J289" s="40"/>
      <c r="K289" s="40"/>
      <c r="L289" s="44"/>
      <c r="M289" s="234"/>
      <c r="N289" s="23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136</v>
      </c>
      <c r="AU289" s="17" t="s">
        <v>86</v>
      </c>
    </row>
    <row r="290" s="2" customFormat="1" ht="33" customHeight="1">
      <c r="A290" s="38"/>
      <c r="B290" s="39"/>
      <c r="C290" s="268" t="s">
        <v>444</v>
      </c>
      <c r="D290" s="268" t="s">
        <v>258</v>
      </c>
      <c r="E290" s="269" t="s">
        <v>481</v>
      </c>
      <c r="F290" s="270" t="s">
        <v>482</v>
      </c>
      <c r="G290" s="271" t="s">
        <v>132</v>
      </c>
      <c r="H290" s="272">
        <v>6</v>
      </c>
      <c r="I290" s="273"/>
      <c r="J290" s="274">
        <f>ROUND(I290*H290,2)</f>
        <v>0</v>
      </c>
      <c r="K290" s="270" t="s">
        <v>133</v>
      </c>
      <c r="L290" s="275"/>
      <c r="M290" s="276" t="s">
        <v>1</v>
      </c>
      <c r="N290" s="277" t="s">
        <v>41</v>
      </c>
      <c r="O290" s="91"/>
      <c r="P290" s="227">
        <f>O290*H290</f>
        <v>0</v>
      </c>
      <c r="Q290" s="227">
        <v>0.17000000000000001</v>
      </c>
      <c r="R290" s="227">
        <f>Q290*H290</f>
        <v>1.02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180</v>
      </c>
      <c r="AT290" s="229" t="s">
        <v>258</v>
      </c>
      <c r="AU290" s="229" t="s">
        <v>86</v>
      </c>
      <c r="AY290" s="17" t="s">
        <v>127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84</v>
      </c>
      <c r="BK290" s="230">
        <f>ROUND(I290*H290,2)</f>
        <v>0</v>
      </c>
      <c r="BL290" s="17" t="s">
        <v>134</v>
      </c>
      <c r="BM290" s="229" t="s">
        <v>712</v>
      </c>
    </row>
    <row r="291" s="2" customFormat="1">
      <c r="A291" s="38"/>
      <c r="B291" s="39"/>
      <c r="C291" s="40"/>
      <c r="D291" s="231" t="s">
        <v>136</v>
      </c>
      <c r="E291" s="40"/>
      <c r="F291" s="232" t="s">
        <v>482</v>
      </c>
      <c r="G291" s="40"/>
      <c r="H291" s="40"/>
      <c r="I291" s="233"/>
      <c r="J291" s="40"/>
      <c r="K291" s="40"/>
      <c r="L291" s="44"/>
      <c r="M291" s="234"/>
      <c r="N291" s="235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136</v>
      </c>
      <c r="AU291" s="17" t="s">
        <v>86</v>
      </c>
    </row>
    <row r="292" s="2" customFormat="1" ht="24.15" customHeight="1">
      <c r="A292" s="38"/>
      <c r="B292" s="39"/>
      <c r="C292" s="218" t="s">
        <v>448</v>
      </c>
      <c r="D292" s="218" t="s">
        <v>129</v>
      </c>
      <c r="E292" s="219" t="s">
        <v>485</v>
      </c>
      <c r="F292" s="220" t="s">
        <v>486</v>
      </c>
      <c r="G292" s="221" t="s">
        <v>132</v>
      </c>
      <c r="H292" s="222">
        <v>6</v>
      </c>
      <c r="I292" s="223"/>
      <c r="J292" s="224">
        <f>ROUND(I292*H292,2)</f>
        <v>0</v>
      </c>
      <c r="K292" s="220" t="s">
        <v>133</v>
      </c>
      <c r="L292" s="44"/>
      <c r="M292" s="225" t="s">
        <v>1</v>
      </c>
      <c r="N292" s="226" t="s">
        <v>41</v>
      </c>
      <c r="O292" s="91"/>
      <c r="P292" s="227">
        <f>O292*H292</f>
        <v>0</v>
      </c>
      <c r="Q292" s="227">
        <v>0.21734000000000001</v>
      </c>
      <c r="R292" s="227">
        <f>Q292*H292</f>
        <v>1.3040400000000001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134</v>
      </c>
      <c r="AT292" s="229" t="s">
        <v>129</v>
      </c>
      <c r="AU292" s="229" t="s">
        <v>86</v>
      </c>
      <c r="AY292" s="17" t="s">
        <v>127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84</v>
      </c>
      <c r="BK292" s="230">
        <f>ROUND(I292*H292,2)</f>
        <v>0</v>
      </c>
      <c r="BL292" s="17" t="s">
        <v>134</v>
      </c>
      <c r="BM292" s="229" t="s">
        <v>713</v>
      </c>
    </row>
    <row r="293" s="2" customFormat="1">
      <c r="A293" s="38"/>
      <c r="B293" s="39"/>
      <c r="C293" s="40"/>
      <c r="D293" s="231" t="s">
        <v>136</v>
      </c>
      <c r="E293" s="40"/>
      <c r="F293" s="232" t="s">
        <v>486</v>
      </c>
      <c r="G293" s="40"/>
      <c r="H293" s="40"/>
      <c r="I293" s="233"/>
      <c r="J293" s="40"/>
      <c r="K293" s="40"/>
      <c r="L293" s="44"/>
      <c r="M293" s="234"/>
      <c r="N293" s="235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136</v>
      </c>
      <c r="AU293" s="17" t="s">
        <v>86</v>
      </c>
    </row>
    <row r="294" s="2" customFormat="1" ht="16.5" customHeight="1">
      <c r="A294" s="38"/>
      <c r="B294" s="39"/>
      <c r="C294" s="268" t="s">
        <v>453</v>
      </c>
      <c r="D294" s="268" t="s">
        <v>258</v>
      </c>
      <c r="E294" s="269" t="s">
        <v>489</v>
      </c>
      <c r="F294" s="270" t="s">
        <v>490</v>
      </c>
      <c r="G294" s="271" t="s">
        <v>132</v>
      </c>
      <c r="H294" s="272">
        <v>6</v>
      </c>
      <c r="I294" s="273"/>
      <c r="J294" s="274">
        <f>ROUND(I294*H294,2)</f>
        <v>0</v>
      </c>
      <c r="K294" s="270" t="s">
        <v>1</v>
      </c>
      <c r="L294" s="275"/>
      <c r="M294" s="276" t="s">
        <v>1</v>
      </c>
      <c r="N294" s="277" t="s">
        <v>41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180</v>
      </c>
      <c r="AT294" s="229" t="s">
        <v>258</v>
      </c>
      <c r="AU294" s="229" t="s">
        <v>86</v>
      </c>
      <c r="AY294" s="17" t="s">
        <v>127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84</v>
      </c>
      <c r="BK294" s="230">
        <f>ROUND(I294*H294,2)</f>
        <v>0</v>
      </c>
      <c r="BL294" s="17" t="s">
        <v>134</v>
      </c>
      <c r="BM294" s="229" t="s">
        <v>714</v>
      </c>
    </row>
    <row r="295" s="2" customFormat="1">
      <c r="A295" s="38"/>
      <c r="B295" s="39"/>
      <c r="C295" s="40"/>
      <c r="D295" s="231" t="s">
        <v>136</v>
      </c>
      <c r="E295" s="40"/>
      <c r="F295" s="232" t="s">
        <v>490</v>
      </c>
      <c r="G295" s="40"/>
      <c r="H295" s="40"/>
      <c r="I295" s="233"/>
      <c r="J295" s="40"/>
      <c r="K295" s="40"/>
      <c r="L295" s="44"/>
      <c r="M295" s="234"/>
      <c r="N295" s="235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136</v>
      </c>
      <c r="AU295" s="17" t="s">
        <v>86</v>
      </c>
    </row>
    <row r="296" s="2" customFormat="1" ht="24.15" customHeight="1">
      <c r="A296" s="38"/>
      <c r="B296" s="39"/>
      <c r="C296" s="268" t="s">
        <v>457</v>
      </c>
      <c r="D296" s="268" t="s">
        <v>258</v>
      </c>
      <c r="E296" s="269" t="s">
        <v>493</v>
      </c>
      <c r="F296" s="270" t="s">
        <v>494</v>
      </c>
      <c r="G296" s="271" t="s">
        <v>132</v>
      </c>
      <c r="H296" s="272">
        <v>6</v>
      </c>
      <c r="I296" s="273"/>
      <c r="J296" s="274">
        <f>ROUND(I296*H296,2)</f>
        <v>0</v>
      </c>
      <c r="K296" s="270" t="s">
        <v>133</v>
      </c>
      <c r="L296" s="275"/>
      <c r="M296" s="276" t="s">
        <v>1</v>
      </c>
      <c r="N296" s="277" t="s">
        <v>41</v>
      </c>
      <c r="O296" s="91"/>
      <c r="P296" s="227">
        <f>O296*H296</f>
        <v>0</v>
      </c>
      <c r="Q296" s="227">
        <v>0.0030000000000000001</v>
      </c>
      <c r="R296" s="227">
        <f>Q296*H296</f>
        <v>0.018000000000000002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180</v>
      </c>
      <c r="AT296" s="229" t="s">
        <v>258</v>
      </c>
      <c r="AU296" s="229" t="s">
        <v>86</v>
      </c>
      <c r="AY296" s="17" t="s">
        <v>127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84</v>
      </c>
      <c r="BK296" s="230">
        <f>ROUND(I296*H296,2)</f>
        <v>0</v>
      </c>
      <c r="BL296" s="17" t="s">
        <v>134</v>
      </c>
      <c r="BM296" s="229" t="s">
        <v>715</v>
      </c>
    </row>
    <row r="297" s="2" customFormat="1">
      <c r="A297" s="38"/>
      <c r="B297" s="39"/>
      <c r="C297" s="40"/>
      <c r="D297" s="231" t="s">
        <v>136</v>
      </c>
      <c r="E297" s="40"/>
      <c r="F297" s="232" t="s">
        <v>494</v>
      </c>
      <c r="G297" s="40"/>
      <c r="H297" s="40"/>
      <c r="I297" s="233"/>
      <c r="J297" s="40"/>
      <c r="K297" s="40"/>
      <c r="L297" s="44"/>
      <c r="M297" s="234"/>
      <c r="N297" s="235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136</v>
      </c>
      <c r="AU297" s="17" t="s">
        <v>86</v>
      </c>
    </row>
    <row r="298" s="12" customFormat="1" ht="22.8" customHeight="1">
      <c r="A298" s="12"/>
      <c r="B298" s="202"/>
      <c r="C298" s="203"/>
      <c r="D298" s="204" t="s">
        <v>75</v>
      </c>
      <c r="E298" s="216" t="s">
        <v>189</v>
      </c>
      <c r="F298" s="216" t="s">
        <v>496</v>
      </c>
      <c r="G298" s="203"/>
      <c r="H298" s="203"/>
      <c r="I298" s="206"/>
      <c r="J298" s="217">
        <f>BK298</f>
        <v>0</v>
      </c>
      <c r="K298" s="203"/>
      <c r="L298" s="208"/>
      <c r="M298" s="209"/>
      <c r="N298" s="210"/>
      <c r="O298" s="210"/>
      <c r="P298" s="211">
        <f>SUM(P299:P337)</f>
        <v>0</v>
      </c>
      <c r="Q298" s="210"/>
      <c r="R298" s="211">
        <f>SUM(R299:R337)</f>
        <v>105.49567930000002</v>
      </c>
      <c r="S298" s="210"/>
      <c r="T298" s="212">
        <f>SUM(T299:T337)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3" t="s">
        <v>84</v>
      </c>
      <c r="AT298" s="214" t="s">
        <v>75</v>
      </c>
      <c r="AU298" s="214" t="s">
        <v>84</v>
      </c>
      <c r="AY298" s="213" t="s">
        <v>127</v>
      </c>
      <c r="BK298" s="215">
        <f>SUM(BK299:BK337)</f>
        <v>0</v>
      </c>
    </row>
    <row r="299" s="2" customFormat="1" ht="33" customHeight="1">
      <c r="A299" s="38"/>
      <c r="B299" s="39"/>
      <c r="C299" s="218" t="s">
        <v>462</v>
      </c>
      <c r="D299" s="218" t="s">
        <v>129</v>
      </c>
      <c r="E299" s="219" t="s">
        <v>498</v>
      </c>
      <c r="F299" s="220" t="s">
        <v>499</v>
      </c>
      <c r="G299" s="221" t="s">
        <v>176</v>
      </c>
      <c r="H299" s="222">
        <v>254.5</v>
      </c>
      <c r="I299" s="223"/>
      <c r="J299" s="224">
        <f>ROUND(I299*H299,2)</f>
        <v>0</v>
      </c>
      <c r="K299" s="220" t="s">
        <v>133</v>
      </c>
      <c r="L299" s="44"/>
      <c r="M299" s="225" t="s">
        <v>1</v>
      </c>
      <c r="N299" s="226" t="s">
        <v>41</v>
      </c>
      <c r="O299" s="91"/>
      <c r="P299" s="227">
        <f>O299*H299</f>
        <v>0</v>
      </c>
      <c r="Q299" s="227">
        <v>0.080879999999999994</v>
      </c>
      <c r="R299" s="227">
        <f>Q299*H299</f>
        <v>20.583959999999998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134</v>
      </c>
      <c r="AT299" s="229" t="s">
        <v>129</v>
      </c>
      <c r="AU299" s="229" t="s">
        <v>86</v>
      </c>
      <c r="AY299" s="17" t="s">
        <v>127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84</v>
      </c>
      <c r="BK299" s="230">
        <f>ROUND(I299*H299,2)</f>
        <v>0</v>
      </c>
      <c r="BL299" s="17" t="s">
        <v>134</v>
      </c>
      <c r="BM299" s="229" t="s">
        <v>716</v>
      </c>
    </row>
    <row r="300" s="2" customFormat="1">
      <c r="A300" s="38"/>
      <c r="B300" s="39"/>
      <c r="C300" s="40"/>
      <c r="D300" s="231" t="s">
        <v>136</v>
      </c>
      <c r="E300" s="40"/>
      <c r="F300" s="232" t="s">
        <v>501</v>
      </c>
      <c r="G300" s="40"/>
      <c r="H300" s="40"/>
      <c r="I300" s="233"/>
      <c r="J300" s="40"/>
      <c r="K300" s="40"/>
      <c r="L300" s="44"/>
      <c r="M300" s="234"/>
      <c r="N300" s="235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136</v>
      </c>
      <c r="AU300" s="17" t="s">
        <v>86</v>
      </c>
    </row>
    <row r="301" s="14" customFormat="1">
      <c r="A301" s="14"/>
      <c r="B301" s="246"/>
      <c r="C301" s="247"/>
      <c r="D301" s="231" t="s">
        <v>148</v>
      </c>
      <c r="E301" s="248" t="s">
        <v>1</v>
      </c>
      <c r="F301" s="249" t="s">
        <v>717</v>
      </c>
      <c r="G301" s="247"/>
      <c r="H301" s="250">
        <v>254.5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6" t="s">
        <v>148</v>
      </c>
      <c r="AU301" s="256" t="s">
        <v>86</v>
      </c>
      <c r="AV301" s="14" t="s">
        <v>86</v>
      </c>
      <c r="AW301" s="14" t="s">
        <v>32</v>
      </c>
      <c r="AX301" s="14" t="s">
        <v>84</v>
      </c>
      <c r="AY301" s="256" t="s">
        <v>127</v>
      </c>
    </row>
    <row r="302" s="2" customFormat="1" ht="16.5" customHeight="1">
      <c r="A302" s="38"/>
      <c r="B302" s="39"/>
      <c r="C302" s="268" t="s">
        <v>466</v>
      </c>
      <c r="D302" s="268" t="s">
        <v>258</v>
      </c>
      <c r="E302" s="269" t="s">
        <v>504</v>
      </c>
      <c r="F302" s="270" t="s">
        <v>505</v>
      </c>
      <c r="G302" s="271" t="s">
        <v>176</v>
      </c>
      <c r="H302" s="272">
        <v>259.58999999999997</v>
      </c>
      <c r="I302" s="273"/>
      <c r="J302" s="274">
        <f>ROUND(I302*H302,2)</f>
        <v>0</v>
      </c>
      <c r="K302" s="270" t="s">
        <v>133</v>
      </c>
      <c r="L302" s="275"/>
      <c r="M302" s="276" t="s">
        <v>1</v>
      </c>
      <c r="N302" s="277" t="s">
        <v>41</v>
      </c>
      <c r="O302" s="91"/>
      <c r="P302" s="227">
        <f>O302*H302</f>
        <v>0</v>
      </c>
      <c r="Q302" s="227">
        <v>0.056000000000000001</v>
      </c>
      <c r="R302" s="227">
        <f>Q302*H302</f>
        <v>14.537039999999999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180</v>
      </c>
      <c r="AT302" s="229" t="s">
        <v>258</v>
      </c>
      <c r="AU302" s="229" t="s">
        <v>86</v>
      </c>
      <c r="AY302" s="17" t="s">
        <v>127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84</v>
      </c>
      <c r="BK302" s="230">
        <f>ROUND(I302*H302,2)</f>
        <v>0</v>
      </c>
      <c r="BL302" s="17" t="s">
        <v>134</v>
      </c>
      <c r="BM302" s="229" t="s">
        <v>718</v>
      </c>
    </row>
    <row r="303" s="2" customFormat="1">
      <c r="A303" s="38"/>
      <c r="B303" s="39"/>
      <c r="C303" s="40"/>
      <c r="D303" s="231" t="s">
        <v>136</v>
      </c>
      <c r="E303" s="40"/>
      <c r="F303" s="232" t="s">
        <v>505</v>
      </c>
      <c r="G303" s="40"/>
      <c r="H303" s="40"/>
      <c r="I303" s="233"/>
      <c r="J303" s="40"/>
      <c r="K303" s="40"/>
      <c r="L303" s="44"/>
      <c r="M303" s="234"/>
      <c r="N303" s="235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136</v>
      </c>
      <c r="AU303" s="17" t="s">
        <v>86</v>
      </c>
    </row>
    <row r="304" s="14" customFormat="1">
      <c r="A304" s="14"/>
      <c r="B304" s="246"/>
      <c r="C304" s="247"/>
      <c r="D304" s="231" t="s">
        <v>148</v>
      </c>
      <c r="E304" s="247"/>
      <c r="F304" s="249" t="s">
        <v>719</v>
      </c>
      <c r="G304" s="247"/>
      <c r="H304" s="250">
        <v>259.58999999999997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6" t="s">
        <v>148</v>
      </c>
      <c r="AU304" s="256" t="s">
        <v>86</v>
      </c>
      <c r="AV304" s="14" t="s">
        <v>86</v>
      </c>
      <c r="AW304" s="14" t="s">
        <v>4</v>
      </c>
      <c r="AX304" s="14" t="s">
        <v>84</v>
      </c>
      <c r="AY304" s="256" t="s">
        <v>127</v>
      </c>
    </row>
    <row r="305" s="2" customFormat="1" ht="33" customHeight="1">
      <c r="A305" s="38"/>
      <c r="B305" s="39"/>
      <c r="C305" s="218" t="s">
        <v>471</v>
      </c>
      <c r="D305" s="218" t="s">
        <v>129</v>
      </c>
      <c r="E305" s="219" t="s">
        <v>509</v>
      </c>
      <c r="F305" s="220" t="s">
        <v>510</v>
      </c>
      <c r="G305" s="221" t="s">
        <v>176</v>
      </c>
      <c r="H305" s="222">
        <v>301.05000000000001</v>
      </c>
      <c r="I305" s="223"/>
      <c r="J305" s="224">
        <f>ROUND(I305*H305,2)</f>
        <v>0</v>
      </c>
      <c r="K305" s="220" t="s">
        <v>133</v>
      </c>
      <c r="L305" s="44"/>
      <c r="M305" s="225" t="s">
        <v>1</v>
      </c>
      <c r="N305" s="226" t="s">
        <v>41</v>
      </c>
      <c r="O305" s="91"/>
      <c r="P305" s="227">
        <f>O305*H305</f>
        <v>0</v>
      </c>
      <c r="Q305" s="227">
        <v>0.15540000000000001</v>
      </c>
      <c r="R305" s="227">
        <f>Q305*H305</f>
        <v>46.783170000000005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134</v>
      </c>
      <c r="AT305" s="229" t="s">
        <v>129</v>
      </c>
      <c r="AU305" s="229" t="s">
        <v>86</v>
      </c>
      <c r="AY305" s="17" t="s">
        <v>127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84</v>
      </c>
      <c r="BK305" s="230">
        <f>ROUND(I305*H305,2)</f>
        <v>0</v>
      </c>
      <c r="BL305" s="17" t="s">
        <v>134</v>
      </c>
      <c r="BM305" s="229" t="s">
        <v>720</v>
      </c>
    </row>
    <row r="306" s="2" customFormat="1">
      <c r="A306" s="38"/>
      <c r="B306" s="39"/>
      <c r="C306" s="40"/>
      <c r="D306" s="231" t="s">
        <v>136</v>
      </c>
      <c r="E306" s="40"/>
      <c r="F306" s="232" t="s">
        <v>512</v>
      </c>
      <c r="G306" s="40"/>
      <c r="H306" s="40"/>
      <c r="I306" s="233"/>
      <c r="J306" s="40"/>
      <c r="K306" s="40"/>
      <c r="L306" s="44"/>
      <c r="M306" s="234"/>
      <c r="N306" s="235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136</v>
      </c>
      <c r="AU306" s="17" t="s">
        <v>86</v>
      </c>
    </row>
    <row r="307" s="13" customFormat="1">
      <c r="A307" s="13"/>
      <c r="B307" s="236"/>
      <c r="C307" s="237"/>
      <c r="D307" s="231" t="s">
        <v>148</v>
      </c>
      <c r="E307" s="238" t="s">
        <v>1</v>
      </c>
      <c r="F307" s="239" t="s">
        <v>721</v>
      </c>
      <c r="G307" s="237"/>
      <c r="H307" s="238" t="s">
        <v>1</v>
      </c>
      <c r="I307" s="240"/>
      <c r="J307" s="237"/>
      <c r="K307" s="237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148</v>
      </c>
      <c r="AU307" s="245" t="s">
        <v>86</v>
      </c>
      <c r="AV307" s="13" t="s">
        <v>84</v>
      </c>
      <c r="AW307" s="13" t="s">
        <v>32</v>
      </c>
      <c r="AX307" s="13" t="s">
        <v>76</v>
      </c>
      <c r="AY307" s="245" t="s">
        <v>127</v>
      </c>
    </row>
    <row r="308" s="14" customFormat="1">
      <c r="A308" s="14"/>
      <c r="B308" s="246"/>
      <c r="C308" s="247"/>
      <c r="D308" s="231" t="s">
        <v>148</v>
      </c>
      <c r="E308" s="248" t="s">
        <v>1</v>
      </c>
      <c r="F308" s="249" t="s">
        <v>717</v>
      </c>
      <c r="G308" s="247"/>
      <c r="H308" s="250">
        <v>254.5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6" t="s">
        <v>148</v>
      </c>
      <c r="AU308" s="256" t="s">
        <v>86</v>
      </c>
      <c r="AV308" s="14" t="s">
        <v>86</v>
      </c>
      <c r="AW308" s="14" t="s">
        <v>32</v>
      </c>
      <c r="AX308" s="14" t="s">
        <v>76</v>
      </c>
      <c r="AY308" s="256" t="s">
        <v>127</v>
      </c>
    </row>
    <row r="309" s="13" customFormat="1">
      <c r="A309" s="13"/>
      <c r="B309" s="236"/>
      <c r="C309" s="237"/>
      <c r="D309" s="231" t="s">
        <v>148</v>
      </c>
      <c r="E309" s="238" t="s">
        <v>1</v>
      </c>
      <c r="F309" s="239" t="s">
        <v>722</v>
      </c>
      <c r="G309" s="237"/>
      <c r="H309" s="238" t="s">
        <v>1</v>
      </c>
      <c r="I309" s="240"/>
      <c r="J309" s="237"/>
      <c r="K309" s="237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148</v>
      </c>
      <c r="AU309" s="245" t="s">
        <v>86</v>
      </c>
      <c r="AV309" s="13" t="s">
        <v>84</v>
      </c>
      <c r="AW309" s="13" t="s">
        <v>32</v>
      </c>
      <c r="AX309" s="13" t="s">
        <v>76</v>
      </c>
      <c r="AY309" s="245" t="s">
        <v>127</v>
      </c>
    </row>
    <row r="310" s="14" customFormat="1">
      <c r="A310" s="14"/>
      <c r="B310" s="246"/>
      <c r="C310" s="247"/>
      <c r="D310" s="231" t="s">
        <v>148</v>
      </c>
      <c r="E310" s="248" t="s">
        <v>1</v>
      </c>
      <c r="F310" s="249" t="s">
        <v>723</v>
      </c>
      <c r="G310" s="247"/>
      <c r="H310" s="250">
        <v>46.549999999999997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6" t="s">
        <v>148</v>
      </c>
      <c r="AU310" s="256" t="s">
        <v>86</v>
      </c>
      <c r="AV310" s="14" t="s">
        <v>86</v>
      </c>
      <c r="AW310" s="14" t="s">
        <v>32</v>
      </c>
      <c r="AX310" s="14" t="s">
        <v>76</v>
      </c>
      <c r="AY310" s="256" t="s">
        <v>127</v>
      </c>
    </row>
    <row r="311" s="15" customFormat="1">
      <c r="A311" s="15"/>
      <c r="B311" s="257"/>
      <c r="C311" s="258"/>
      <c r="D311" s="231" t="s">
        <v>148</v>
      </c>
      <c r="E311" s="259" t="s">
        <v>1</v>
      </c>
      <c r="F311" s="260" t="s">
        <v>166</v>
      </c>
      <c r="G311" s="258"/>
      <c r="H311" s="261">
        <v>301.05000000000001</v>
      </c>
      <c r="I311" s="262"/>
      <c r="J311" s="258"/>
      <c r="K311" s="258"/>
      <c r="L311" s="263"/>
      <c r="M311" s="264"/>
      <c r="N311" s="265"/>
      <c r="O311" s="265"/>
      <c r="P311" s="265"/>
      <c r="Q311" s="265"/>
      <c r="R311" s="265"/>
      <c r="S311" s="265"/>
      <c r="T311" s="266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7" t="s">
        <v>148</v>
      </c>
      <c r="AU311" s="267" t="s">
        <v>86</v>
      </c>
      <c r="AV311" s="15" t="s">
        <v>134</v>
      </c>
      <c r="AW311" s="15" t="s">
        <v>32</v>
      </c>
      <c r="AX311" s="15" t="s">
        <v>84</v>
      </c>
      <c r="AY311" s="267" t="s">
        <v>127</v>
      </c>
    </row>
    <row r="312" s="2" customFormat="1" ht="24.15" customHeight="1">
      <c r="A312" s="38"/>
      <c r="B312" s="39"/>
      <c r="C312" s="268" t="s">
        <v>475</v>
      </c>
      <c r="D312" s="268" t="s">
        <v>258</v>
      </c>
      <c r="E312" s="269" t="s">
        <v>520</v>
      </c>
      <c r="F312" s="270" t="s">
        <v>521</v>
      </c>
      <c r="G312" s="271" t="s">
        <v>176</v>
      </c>
      <c r="H312" s="272">
        <v>63.779000000000003</v>
      </c>
      <c r="I312" s="273"/>
      <c r="J312" s="274">
        <f>ROUND(I312*H312,2)</f>
        <v>0</v>
      </c>
      <c r="K312" s="270" t="s">
        <v>133</v>
      </c>
      <c r="L312" s="275"/>
      <c r="M312" s="276" t="s">
        <v>1</v>
      </c>
      <c r="N312" s="277" t="s">
        <v>41</v>
      </c>
      <c r="O312" s="91"/>
      <c r="P312" s="227">
        <f>O312*H312</f>
        <v>0</v>
      </c>
      <c r="Q312" s="227">
        <v>0.048300000000000003</v>
      </c>
      <c r="R312" s="227">
        <f>Q312*H312</f>
        <v>3.0805257000000004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180</v>
      </c>
      <c r="AT312" s="229" t="s">
        <v>258</v>
      </c>
      <c r="AU312" s="229" t="s">
        <v>86</v>
      </c>
      <c r="AY312" s="17" t="s">
        <v>127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84</v>
      </c>
      <c r="BK312" s="230">
        <f>ROUND(I312*H312,2)</f>
        <v>0</v>
      </c>
      <c r="BL312" s="17" t="s">
        <v>134</v>
      </c>
      <c r="BM312" s="229" t="s">
        <v>724</v>
      </c>
    </row>
    <row r="313" s="2" customFormat="1">
      <c r="A313" s="38"/>
      <c r="B313" s="39"/>
      <c r="C313" s="40"/>
      <c r="D313" s="231" t="s">
        <v>136</v>
      </c>
      <c r="E313" s="40"/>
      <c r="F313" s="232" t="s">
        <v>521</v>
      </c>
      <c r="G313" s="40"/>
      <c r="H313" s="40"/>
      <c r="I313" s="233"/>
      <c r="J313" s="40"/>
      <c r="K313" s="40"/>
      <c r="L313" s="44"/>
      <c r="M313" s="234"/>
      <c r="N313" s="235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136</v>
      </c>
      <c r="AU313" s="17" t="s">
        <v>86</v>
      </c>
    </row>
    <row r="314" s="14" customFormat="1">
      <c r="A314" s="14"/>
      <c r="B314" s="246"/>
      <c r="C314" s="247"/>
      <c r="D314" s="231" t="s">
        <v>148</v>
      </c>
      <c r="E314" s="248" t="s">
        <v>1</v>
      </c>
      <c r="F314" s="249" t="s">
        <v>725</v>
      </c>
      <c r="G314" s="247"/>
      <c r="H314" s="250">
        <v>62.527999999999999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6" t="s">
        <v>148</v>
      </c>
      <c r="AU314" s="256" t="s">
        <v>86</v>
      </c>
      <c r="AV314" s="14" t="s">
        <v>86</v>
      </c>
      <c r="AW314" s="14" t="s">
        <v>32</v>
      </c>
      <c r="AX314" s="14" t="s">
        <v>84</v>
      </c>
      <c r="AY314" s="256" t="s">
        <v>127</v>
      </c>
    </row>
    <row r="315" s="14" customFormat="1">
      <c r="A315" s="14"/>
      <c r="B315" s="246"/>
      <c r="C315" s="247"/>
      <c r="D315" s="231" t="s">
        <v>148</v>
      </c>
      <c r="E315" s="247"/>
      <c r="F315" s="249" t="s">
        <v>726</v>
      </c>
      <c r="G315" s="247"/>
      <c r="H315" s="250">
        <v>63.779000000000003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6" t="s">
        <v>148</v>
      </c>
      <c r="AU315" s="256" t="s">
        <v>86</v>
      </c>
      <c r="AV315" s="14" t="s">
        <v>86</v>
      </c>
      <c r="AW315" s="14" t="s">
        <v>4</v>
      </c>
      <c r="AX315" s="14" t="s">
        <v>84</v>
      </c>
      <c r="AY315" s="256" t="s">
        <v>127</v>
      </c>
    </row>
    <row r="316" s="2" customFormat="1" ht="16.5" customHeight="1">
      <c r="A316" s="38"/>
      <c r="B316" s="39"/>
      <c r="C316" s="268" t="s">
        <v>480</v>
      </c>
      <c r="D316" s="268" t="s">
        <v>258</v>
      </c>
      <c r="E316" s="269" t="s">
        <v>526</v>
      </c>
      <c r="F316" s="270" t="s">
        <v>527</v>
      </c>
      <c r="G316" s="271" t="s">
        <v>176</v>
      </c>
      <c r="H316" s="272">
        <v>48.878</v>
      </c>
      <c r="I316" s="273"/>
      <c r="J316" s="274">
        <f>ROUND(I316*H316,2)</f>
        <v>0</v>
      </c>
      <c r="K316" s="270" t="s">
        <v>133</v>
      </c>
      <c r="L316" s="275"/>
      <c r="M316" s="276" t="s">
        <v>1</v>
      </c>
      <c r="N316" s="277" t="s">
        <v>41</v>
      </c>
      <c r="O316" s="91"/>
      <c r="P316" s="227">
        <f>O316*H316</f>
        <v>0</v>
      </c>
      <c r="Q316" s="227">
        <v>0.055</v>
      </c>
      <c r="R316" s="227">
        <f>Q316*H316</f>
        <v>2.6882899999999998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180</v>
      </c>
      <c r="AT316" s="229" t="s">
        <v>258</v>
      </c>
      <c r="AU316" s="229" t="s">
        <v>86</v>
      </c>
      <c r="AY316" s="17" t="s">
        <v>127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84</v>
      </c>
      <c r="BK316" s="230">
        <f>ROUND(I316*H316,2)</f>
        <v>0</v>
      </c>
      <c r="BL316" s="17" t="s">
        <v>134</v>
      </c>
      <c r="BM316" s="229" t="s">
        <v>727</v>
      </c>
    </row>
    <row r="317" s="2" customFormat="1">
      <c r="A317" s="38"/>
      <c r="B317" s="39"/>
      <c r="C317" s="40"/>
      <c r="D317" s="231" t="s">
        <v>136</v>
      </c>
      <c r="E317" s="40"/>
      <c r="F317" s="232" t="s">
        <v>527</v>
      </c>
      <c r="G317" s="40"/>
      <c r="H317" s="40"/>
      <c r="I317" s="233"/>
      <c r="J317" s="40"/>
      <c r="K317" s="40"/>
      <c r="L317" s="44"/>
      <c r="M317" s="234"/>
      <c r="N317" s="235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136</v>
      </c>
      <c r="AU317" s="17" t="s">
        <v>86</v>
      </c>
    </row>
    <row r="318" s="14" customFormat="1">
      <c r="A318" s="14"/>
      <c r="B318" s="246"/>
      <c r="C318" s="247"/>
      <c r="D318" s="231" t="s">
        <v>148</v>
      </c>
      <c r="E318" s="248" t="s">
        <v>1</v>
      </c>
      <c r="F318" s="249" t="s">
        <v>728</v>
      </c>
      <c r="G318" s="247"/>
      <c r="H318" s="250">
        <v>48.878</v>
      </c>
      <c r="I318" s="251"/>
      <c r="J318" s="247"/>
      <c r="K318" s="247"/>
      <c r="L318" s="252"/>
      <c r="M318" s="253"/>
      <c r="N318" s="254"/>
      <c r="O318" s="254"/>
      <c r="P318" s="254"/>
      <c r="Q318" s="254"/>
      <c r="R318" s="254"/>
      <c r="S318" s="254"/>
      <c r="T318" s="25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6" t="s">
        <v>148</v>
      </c>
      <c r="AU318" s="256" t="s">
        <v>86</v>
      </c>
      <c r="AV318" s="14" t="s">
        <v>86</v>
      </c>
      <c r="AW318" s="14" t="s">
        <v>32</v>
      </c>
      <c r="AX318" s="14" t="s">
        <v>84</v>
      </c>
      <c r="AY318" s="256" t="s">
        <v>127</v>
      </c>
    </row>
    <row r="319" s="2" customFormat="1" ht="24.15" customHeight="1">
      <c r="A319" s="38"/>
      <c r="B319" s="39"/>
      <c r="C319" s="268" t="s">
        <v>484</v>
      </c>
      <c r="D319" s="268" t="s">
        <v>258</v>
      </c>
      <c r="E319" s="269" t="s">
        <v>531</v>
      </c>
      <c r="F319" s="270" t="s">
        <v>532</v>
      </c>
      <c r="G319" s="271" t="s">
        <v>176</v>
      </c>
      <c r="H319" s="272">
        <v>19.379999999999999</v>
      </c>
      <c r="I319" s="273"/>
      <c r="J319" s="274">
        <f>ROUND(I319*H319,2)</f>
        <v>0</v>
      </c>
      <c r="K319" s="270" t="s">
        <v>133</v>
      </c>
      <c r="L319" s="275"/>
      <c r="M319" s="276" t="s">
        <v>1</v>
      </c>
      <c r="N319" s="277" t="s">
        <v>41</v>
      </c>
      <c r="O319" s="91"/>
      <c r="P319" s="227">
        <f>O319*H319</f>
        <v>0</v>
      </c>
      <c r="Q319" s="227">
        <v>0.065670000000000006</v>
      </c>
      <c r="R319" s="227">
        <f>Q319*H319</f>
        <v>1.2726846000000001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180</v>
      </c>
      <c r="AT319" s="229" t="s">
        <v>258</v>
      </c>
      <c r="AU319" s="229" t="s">
        <v>86</v>
      </c>
      <c r="AY319" s="17" t="s">
        <v>127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84</v>
      </c>
      <c r="BK319" s="230">
        <f>ROUND(I319*H319,2)</f>
        <v>0</v>
      </c>
      <c r="BL319" s="17" t="s">
        <v>134</v>
      </c>
      <c r="BM319" s="229" t="s">
        <v>729</v>
      </c>
    </row>
    <row r="320" s="2" customFormat="1">
      <c r="A320" s="38"/>
      <c r="B320" s="39"/>
      <c r="C320" s="40"/>
      <c r="D320" s="231" t="s">
        <v>136</v>
      </c>
      <c r="E320" s="40"/>
      <c r="F320" s="232" t="s">
        <v>532</v>
      </c>
      <c r="G320" s="40"/>
      <c r="H320" s="40"/>
      <c r="I320" s="233"/>
      <c r="J320" s="40"/>
      <c r="K320" s="40"/>
      <c r="L320" s="44"/>
      <c r="M320" s="234"/>
      <c r="N320" s="235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136</v>
      </c>
      <c r="AU320" s="17" t="s">
        <v>86</v>
      </c>
    </row>
    <row r="321" s="14" customFormat="1">
      <c r="A321" s="14"/>
      <c r="B321" s="246"/>
      <c r="C321" s="247"/>
      <c r="D321" s="231" t="s">
        <v>148</v>
      </c>
      <c r="E321" s="247"/>
      <c r="F321" s="249" t="s">
        <v>730</v>
      </c>
      <c r="G321" s="247"/>
      <c r="H321" s="250">
        <v>19.379999999999999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6" t="s">
        <v>148</v>
      </c>
      <c r="AU321" s="256" t="s">
        <v>86</v>
      </c>
      <c r="AV321" s="14" t="s">
        <v>86</v>
      </c>
      <c r="AW321" s="14" t="s">
        <v>4</v>
      </c>
      <c r="AX321" s="14" t="s">
        <v>84</v>
      </c>
      <c r="AY321" s="256" t="s">
        <v>127</v>
      </c>
    </row>
    <row r="322" s="2" customFormat="1" ht="16.5" customHeight="1">
      <c r="A322" s="38"/>
      <c r="B322" s="39"/>
      <c r="C322" s="268" t="s">
        <v>488</v>
      </c>
      <c r="D322" s="268" t="s">
        <v>258</v>
      </c>
      <c r="E322" s="269" t="s">
        <v>537</v>
      </c>
      <c r="F322" s="270" t="s">
        <v>538</v>
      </c>
      <c r="G322" s="271" t="s">
        <v>176</v>
      </c>
      <c r="H322" s="272">
        <v>197.15600000000001</v>
      </c>
      <c r="I322" s="273"/>
      <c r="J322" s="274">
        <f>ROUND(I322*H322,2)</f>
        <v>0</v>
      </c>
      <c r="K322" s="270" t="s">
        <v>133</v>
      </c>
      <c r="L322" s="275"/>
      <c r="M322" s="276" t="s">
        <v>1</v>
      </c>
      <c r="N322" s="277" t="s">
        <v>41</v>
      </c>
      <c r="O322" s="91"/>
      <c r="P322" s="227">
        <f>O322*H322</f>
        <v>0</v>
      </c>
      <c r="Q322" s="227">
        <v>0.080000000000000002</v>
      </c>
      <c r="R322" s="227">
        <f>Q322*H322</f>
        <v>15.772480000000002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180</v>
      </c>
      <c r="AT322" s="229" t="s">
        <v>258</v>
      </c>
      <c r="AU322" s="229" t="s">
        <v>86</v>
      </c>
      <c r="AY322" s="17" t="s">
        <v>127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84</v>
      </c>
      <c r="BK322" s="230">
        <f>ROUND(I322*H322,2)</f>
        <v>0</v>
      </c>
      <c r="BL322" s="17" t="s">
        <v>134</v>
      </c>
      <c r="BM322" s="229" t="s">
        <v>731</v>
      </c>
    </row>
    <row r="323" s="2" customFormat="1">
      <c r="A323" s="38"/>
      <c r="B323" s="39"/>
      <c r="C323" s="40"/>
      <c r="D323" s="231" t="s">
        <v>136</v>
      </c>
      <c r="E323" s="40"/>
      <c r="F323" s="232" t="s">
        <v>538</v>
      </c>
      <c r="G323" s="40"/>
      <c r="H323" s="40"/>
      <c r="I323" s="233"/>
      <c r="J323" s="40"/>
      <c r="K323" s="40"/>
      <c r="L323" s="44"/>
      <c r="M323" s="234"/>
      <c r="N323" s="235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136</v>
      </c>
      <c r="AU323" s="17" t="s">
        <v>86</v>
      </c>
    </row>
    <row r="324" s="14" customFormat="1">
      <c r="A324" s="14"/>
      <c r="B324" s="246"/>
      <c r="C324" s="247"/>
      <c r="D324" s="231" t="s">
        <v>148</v>
      </c>
      <c r="E324" s="248" t="s">
        <v>1</v>
      </c>
      <c r="F324" s="249" t="s">
        <v>732</v>
      </c>
      <c r="G324" s="247"/>
      <c r="H324" s="250">
        <v>193.28999999999999</v>
      </c>
      <c r="I324" s="251"/>
      <c r="J324" s="247"/>
      <c r="K324" s="247"/>
      <c r="L324" s="252"/>
      <c r="M324" s="253"/>
      <c r="N324" s="254"/>
      <c r="O324" s="254"/>
      <c r="P324" s="254"/>
      <c r="Q324" s="254"/>
      <c r="R324" s="254"/>
      <c r="S324" s="254"/>
      <c r="T324" s="25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6" t="s">
        <v>148</v>
      </c>
      <c r="AU324" s="256" t="s">
        <v>86</v>
      </c>
      <c r="AV324" s="14" t="s">
        <v>86</v>
      </c>
      <c r="AW324" s="14" t="s">
        <v>32</v>
      </c>
      <c r="AX324" s="14" t="s">
        <v>84</v>
      </c>
      <c r="AY324" s="256" t="s">
        <v>127</v>
      </c>
    </row>
    <row r="325" s="14" customFormat="1">
      <c r="A325" s="14"/>
      <c r="B325" s="246"/>
      <c r="C325" s="247"/>
      <c r="D325" s="231" t="s">
        <v>148</v>
      </c>
      <c r="E325" s="247"/>
      <c r="F325" s="249" t="s">
        <v>733</v>
      </c>
      <c r="G325" s="247"/>
      <c r="H325" s="250">
        <v>197.15600000000001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6" t="s">
        <v>148</v>
      </c>
      <c r="AU325" s="256" t="s">
        <v>86</v>
      </c>
      <c r="AV325" s="14" t="s">
        <v>86</v>
      </c>
      <c r="AW325" s="14" t="s">
        <v>4</v>
      </c>
      <c r="AX325" s="14" t="s">
        <v>84</v>
      </c>
      <c r="AY325" s="256" t="s">
        <v>127</v>
      </c>
    </row>
    <row r="326" s="2" customFormat="1" ht="24.15" customHeight="1">
      <c r="A326" s="38"/>
      <c r="B326" s="39"/>
      <c r="C326" s="218" t="s">
        <v>492</v>
      </c>
      <c r="D326" s="218" t="s">
        <v>129</v>
      </c>
      <c r="E326" s="219" t="s">
        <v>543</v>
      </c>
      <c r="F326" s="220" t="s">
        <v>544</v>
      </c>
      <c r="G326" s="221" t="s">
        <v>176</v>
      </c>
      <c r="H326" s="222">
        <v>5.9000000000000004</v>
      </c>
      <c r="I326" s="223"/>
      <c r="J326" s="224">
        <f>ROUND(I326*H326,2)</f>
        <v>0</v>
      </c>
      <c r="K326" s="220" t="s">
        <v>133</v>
      </c>
      <c r="L326" s="44"/>
      <c r="M326" s="225" t="s">
        <v>1</v>
      </c>
      <c r="N326" s="226" t="s">
        <v>41</v>
      </c>
      <c r="O326" s="91"/>
      <c r="P326" s="227">
        <f>O326*H326</f>
        <v>0</v>
      </c>
      <c r="Q326" s="227">
        <v>0.10095</v>
      </c>
      <c r="R326" s="227">
        <f>Q326*H326</f>
        <v>0.59560500000000005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134</v>
      </c>
      <c r="AT326" s="229" t="s">
        <v>129</v>
      </c>
      <c r="AU326" s="229" t="s">
        <v>86</v>
      </c>
      <c r="AY326" s="17" t="s">
        <v>127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84</v>
      </c>
      <c r="BK326" s="230">
        <f>ROUND(I326*H326,2)</f>
        <v>0</v>
      </c>
      <c r="BL326" s="17" t="s">
        <v>134</v>
      </c>
      <c r="BM326" s="229" t="s">
        <v>734</v>
      </c>
    </row>
    <row r="327" s="2" customFormat="1">
      <c r="A327" s="38"/>
      <c r="B327" s="39"/>
      <c r="C327" s="40"/>
      <c r="D327" s="231" t="s">
        <v>136</v>
      </c>
      <c r="E327" s="40"/>
      <c r="F327" s="232" t="s">
        <v>546</v>
      </c>
      <c r="G327" s="40"/>
      <c r="H327" s="40"/>
      <c r="I327" s="233"/>
      <c r="J327" s="40"/>
      <c r="K327" s="40"/>
      <c r="L327" s="44"/>
      <c r="M327" s="234"/>
      <c r="N327" s="235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136</v>
      </c>
      <c r="AU327" s="17" t="s">
        <v>86</v>
      </c>
    </row>
    <row r="328" s="13" customFormat="1">
      <c r="A328" s="13"/>
      <c r="B328" s="236"/>
      <c r="C328" s="237"/>
      <c r="D328" s="231" t="s">
        <v>148</v>
      </c>
      <c r="E328" s="238" t="s">
        <v>1</v>
      </c>
      <c r="F328" s="239" t="s">
        <v>735</v>
      </c>
      <c r="G328" s="237"/>
      <c r="H328" s="238" t="s">
        <v>1</v>
      </c>
      <c r="I328" s="240"/>
      <c r="J328" s="237"/>
      <c r="K328" s="237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148</v>
      </c>
      <c r="AU328" s="245" t="s">
        <v>86</v>
      </c>
      <c r="AV328" s="13" t="s">
        <v>84</v>
      </c>
      <c r="AW328" s="13" t="s">
        <v>32</v>
      </c>
      <c r="AX328" s="13" t="s">
        <v>76</v>
      </c>
      <c r="AY328" s="245" t="s">
        <v>127</v>
      </c>
    </row>
    <row r="329" s="14" customFormat="1">
      <c r="A329" s="14"/>
      <c r="B329" s="246"/>
      <c r="C329" s="247"/>
      <c r="D329" s="231" t="s">
        <v>148</v>
      </c>
      <c r="E329" s="248" t="s">
        <v>1</v>
      </c>
      <c r="F329" s="249" t="s">
        <v>736</v>
      </c>
      <c r="G329" s="247"/>
      <c r="H329" s="250">
        <v>5.9000000000000004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6" t="s">
        <v>148</v>
      </c>
      <c r="AU329" s="256" t="s">
        <v>86</v>
      </c>
      <c r="AV329" s="14" t="s">
        <v>86</v>
      </c>
      <c r="AW329" s="14" t="s">
        <v>32</v>
      </c>
      <c r="AX329" s="14" t="s">
        <v>84</v>
      </c>
      <c r="AY329" s="256" t="s">
        <v>127</v>
      </c>
    </row>
    <row r="330" s="2" customFormat="1" ht="16.5" customHeight="1">
      <c r="A330" s="38"/>
      <c r="B330" s="39"/>
      <c r="C330" s="268" t="s">
        <v>497</v>
      </c>
      <c r="D330" s="268" t="s">
        <v>258</v>
      </c>
      <c r="E330" s="269" t="s">
        <v>549</v>
      </c>
      <c r="F330" s="270" t="s">
        <v>550</v>
      </c>
      <c r="G330" s="271" t="s">
        <v>176</v>
      </c>
      <c r="H330" s="272">
        <v>6.0179999999999998</v>
      </c>
      <c r="I330" s="273"/>
      <c r="J330" s="274">
        <f>ROUND(I330*H330,2)</f>
        <v>0</v>
      </c>
      <c r="K330" s="270" t="s">
        <v>133</v>
      </c>
      <c r="L330" s="275"/>
      <c r="M330" s="276" t="s">
        <v>1</v>
      </c>
      <c r="N330" s="277" t="s">
        <v>41</v>
      </c>
      <c r="O330" s="91"/>
      <c r="P330" s="227">
        <f>O330*H330</f>
        <v>0</v>
      </c>
      <c r="Q330" s="227">
        <v>0.028000000000000001</v>
      </c>
      <c r="R330" s="227">
        <f>Q330*H330</f>
        <v>0.16850399999999999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180</v>
      </c>
      <c r="AT330" s="229" t="s">
        <v>258</v>
      </c>
      <c r="AU330" s="229" t="s">
        <v>86</v>
      </c>
      <c r="AY330" s="17" t="s">
        <v>127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84</v>
      </c>
      <c r="BK330" s="230">
        <f>ROUND(I330*H330,2)</f>
        <v>0</v>
      </c>
      <c r="BL330" s="17" t="s">
        <v>134</v>
      </c>
      <c r="BM330" s="229" t="s">
        <v>737</v>
      </c>
    </row>
    <row r="331" s="2" customFormat="1">
      <c r="A331" s="38"/>
      <c r="B331" s="39"/>
      <c r="C331" s="40"/>
      <c r="D331" s="231" t="s">
        <v>136</v>
      </c>
      <c r="E331" s="40"/>
      <c r="F331" s="232" t="s">
        <v>550</v>
      </c>
      <c r="G331" s="40"/>
      <c r="H331" s="40"/>
      <c r="I331" s="233"/>
      <c r="J331" s="40"/>
      <c r="K331" s="40"/>
      <c r="L331" s="44"/>
      <c r="M331" s="234"/>
      <c r="N331" s="235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136</v>
      </c>
      <c r="AU331" s="17" t="s">
        <v>86</v>
      </c>
    </row>
    <row r="332" s="14" customFormat="1">
      <c r="A332" s="14"/>
      <c r="B332" s="246"/>
      <c r="C332" s="247"/>
      <c r="D332" s="231" t="s">
        <v>148</v>
      </c>
      <c r="E332" s="247"/>
      <c r="F332" s="249" t="s">
        <v>738</v>
      </c>
      <c r="G332" s="247"/>
      <c r="H332" s="250">
        <v>6.0179999999999998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6" t="s">
        <v>148</v>
      </c>
      <c r="AU332" s="256" t="s">
        <v>86</v>
      </c>
      <c r="AV332" s="14" t="s">
        <v>86</v>
      </c>
      <c r="AW332" s="14" t="s">
        <v>4</v>
      </c>
      <c r="AX332" s="14" t="s">
        <v>84</v>
      </c>
      <c r="AY332" s="256" t="s">
        <v>127</v>
      </c>
    </row>
    <row r="333" s="2" customFormat="1" ht="33" customHeight="1">
      <c r="A333" s="38"/>
      <c r="B333" s="39"/>
      <c r="C333" s="218" t="s">
        <v>503</v>
      </c>
      <c r="D333" s="218" t="s">
        <v>129</v>
      </c>
      <c r="E333" s="219" t="s">
        <v>554</v>
      </c>
      <c r="F333" s="220" t="s">
        <v>555</v>
      </c>
      <c r="G333" s="221" t="s">
        <v>176</v>
      </c>
      <c r="H333" s="222">
        <v>22</v>
      </c>
      <c r="I333" s="223"/>
      <c r="J333" s="224">
        <f>ROUND(I333*H333,2)</f>
        <v>0</v>
      </c>
      <c r="K333" s="220" t="s">
        <v>133</v>
      </c>
      <c r="L333" s="44"/>
      <c r="M333" s="225" t="s">
        <v>1</v>
      </c>
      <c r="N333" s="226" t="s">
        <v>41</v>
      </c>
      <c r="O333" s="91"/>
      <c r="P333" s="227">
        <f>O333*H333</f>
        <v>0</v>
      </c>
      <c r="Q333" s="227">
        <v>0.00060999999999999997</v>
      </c>
      <c r="R333" s="227">
        <f>Q333*H333</f>
        <v>0.01342</v>
      </c>
      <c r="S333" s="227">
        <v>0</v>
      </c>
      <c r="T333" s="22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134</v>
      </c>
      <c r="AT333" s="229" t="s">
        <v>129</v>
      </c>
      <c r="AU333" s="229" t="s">
        <v>86</v>
      </c>
      <c r="AY333" s="17" t="s">
        <v>127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84</v>
      </c>
      <c r="BK333" s="230">
        <f>ROUND(I333*H333,2)</f>
        <v>0</v>
      </c>
      <c r="BL333" s="17" t="s">
        <v>134</v>
      </c>
      <c r="BM333" s="229" t="s">
        <v>739</v>
      </c>
    </row>
    <row r="334" s="2" customFormat="1">
      <c r="A334" s="38"/>
      <c r="B334" s="39"/>
      <c r="C334" s="40"/>
      <c r="D334" s="231" t="s">
        <v>136</v>
      </c>
      <c r="E334" s="40"/>
      <c r="F334" s="232" t="s">
        <v>557</v>
      </c>
      <c r="G334" s="40"/>
      <c r="H334" s="40"/>
      <c r="I334" s="233"/>
      <c r="J334" s="40"/>
      <c r="K334" s="40"/>
      <c r="L334" s="44"/>
      <c r="M334" s="234"/>
      <c r="N334" s="235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136</v>
      </c>
      <c r="AU334" s="17" t="s">
        <v>86</v>
      </c>
    </row>
    <row r="335" s="2" customFormat="1" ht="24.15" customHeight="1">
      <c r="A335" s="38"/>
      <c r="B335" s="39"/>
      <c r="C335" s="218" t="s">
        <v>508</v>
      </c>
      <c r="D335" s="218" t="s">
        <v>129</v>
      </c>
      <c r="E335" s="219" t="s">
        <v>561</v>
      </c>
      <c r="F335" s="220" t="s">
        <v>562</v>
      </c>
      <c r="G335" s="221" t="s">
        <v>176</v>
      </c>
      <c r="H335" s="222">
        <v>22</v>
      </c>
      <c r="I335" s="223"/>
      <c r="J335" s="224">
        <f>ROUND(I335*H335,2)</f>
        <v>0</v>
      </c>
      <c r="K335" s="220" t="s">
        <v>133</v>
      </c>
      <c r="L335" s="44"/>
      <c r="M335" s="225" t="s">
        <v>1</v>
      </c>
      <c r="N335" s="226" t="s">
        <v>41</v>
      </c>
      <c r="O335" s="91"/>
      <c r="P335" s="227">
        <f>O335*H335</f>
        <v>0</v>
      </c>
      <c r="Q335" s="227">
        <v>0</v>
      </c>
      <c r="R335" s="227">
        <f>Q335*H335</f>
        <v>0</v>
      </c>
      <c r="S335" s="227">
        <v>0</v>
      </c>
      <c r="T335" s="22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9" t="s">
        <v>134</v>
      </c>
      <c r="AT335" s="229" t="s">
        <v>129</v>
      </c>
      <c r="AU335" s="229" t="s">
        <v>86</v>
      </c>
      <c r="AY335" s="17" t="s">
        <v>127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7" t="s">
        <v>84</v>
      </c>
      <c r="BK335" s="230">
        <f>ROUND(I335*H335,2)</f>
        <v>0</v>
      </c>
      <c r="BL335" s="17" t="s">
        <v>134</v>
      </c>
      <c r="BM335" s="229" t="s">
        <v>740</v>
      </c>
    </row>
    <row r="336" s="2" customFormat="1">
      <c r="A336" s="38"/>
      <c r="B336" s="39"/>
      <c r="C336" s="40"/>
      <c r="D336" s="231" t="s">
        <v>136</v>
      </c>
      <c r="E336" s="40"/>
      <c r="F336" s="232" t="s">
        <v>564</v>
      </c>
      <c r="G336" s="40"/>
      <c r="H336" s="40"/>
      <c r="I336" s="233"/>
      <c r="J336" s="40"/>
      <c r="K336" s="40"/>
      <c r="L336" s="44"/>
      <c r="M336" s="234"/>
      <c r="N336" s="235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136</v>
      </c>
      <c r="AU336" s="17" t="s">
        <v>86</v>
      </c>
    </row>
    <row r="337" s="14" customFormat="1">
      <c r="A337" s="14"/>
      <c r="B337" s="246"/>
      <c r="C337" s="247"/>
      <c r="D337" s="231" t="s">
        <v>148</v>
      </c>
      <c r="E337" s="248" t="s">
        <v>1</v>
      </c>
      <c r="F337" s="249" t="s">
        <v>741</v>
      </c>
      <c r="G337" s="247"/>
      <c r="H337" s="250">
        <v>22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6" t="s">
        <v>148</v>
      </c>
      <c r="AU337" s="256" t="s">
        <v>86</v>
      </c>
      <c r="AV337" s="14" t="s">
        <v>86</v>
      </c>
      <c r="AW337" s="14" t="s">
        <v>32</v>
      </c>
      <c r="AX337" s="14" t="s">
        <v>84</v>
      </c>
      <c r="AY337" s="256" t="s">
        <v>127</v>
      </c>
    </row>
    <row r="338" s="12" customFormat="1" ht="22.8" customHeight="1">
      <c r="A338" s="12"/>
      <c r="B338" s="202"/>
      <c r="C338" s="203"/>
      <c r="D338" s="204" t="s">
        <v>75</v>
      </c>
      <c r="E338" s="216" t="s">
        <v>565</v>
      </c>
      <c r="F338" s="216" t="s">
        <v>566</v>
      </c>
      <c r="G338" s="203"/>
      <c r="H338" s="203"/>
      <c r="I338" s="206"/>
      <c r="J338" s="217">
        <f>BK338</f>
        <v>0</v>
      </c>
      <c r="K338" s="203"/>
      <c r="L338" s="208"/>
      <c r="M338" s="209"/>
      <c r="N338" s="210"/>
      <c r="O338" s="210"/>
      <c r="P338" s="211">
        <f>SUM(P339:P353)</f>
        <v>0</v>
      </c>
      <c r="Q338" s="210"/>
      <c r="R338" s="211">
        <f>SUM(R339:R353)</f>
        <v>0</v>
      </c>
      <c r="S338" s="210"/>
      <c r="T338" s="212">
        <f>SUM(T339:T353)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3" t="s">
        <v>84</v>
      </c>
      <c r="AT338" s="214" t="s">
        <v>75</v>
      </c>
      <c r="AU338" s="214" t="s">
        <v>84</v>
      </c>
      <c r="AY338" s="213" t="s">
        <v>127</v>
      </c>
      <c r="BK338" s="215">
        <f>SUM(BK339:BK353)</f>
        <v>0</v>
      </c>
    </row>
    <row r="339" s="2" customFormat="1" ht="21.75" customHeight="1">
      <c r="A339" s="38"/>
      <c r="B339" s="39"/>
      <c r="C339" s="218" t="s">
        <v>519</v>
      </c>
      <c r="D339" s="218" t="s">
        <v>129</v>
      </c>
      <c r="E339" s="219" t="s">
        <v>568</v>
      </c>
      <c r="F339" s="220" t="s">
        <v>569</v>
      </c>
      <c r="G339" s="221" t="s">
        <v>242</v>
      </c>
      <c r="H339" s="222">
        <v>629.58000000000004</v>
      </c>
      <c r="I339" s="223"/>
      <c r="J339" s="224">
        <f>ROUND(I339*H339,2)</f>
        <v>0</v>
      </c>
      <c r="K339" s="220" t="s">
        <v>133</v>
      </c>
      <c r="L339" s="44"/>
      <c r="M339" s="225" t="s">
        <v>1</v>
      </c>
      <c r="N339" s="226" t="s">
        <v>41</v>
      </c>
      <c r="O339" s="91"/>
      <c r="P339" s="227">
        <f>O339*H339</f>
        <v>0</v>
      </c>
      <c r="Q339" s="227">
        <v>0</v>
      </c>
      <c r="R339" s="227">
        <f>Q339*H339</f>
        <v>0</v>
      </c>
      <c r="S339" s="227">
        <v>0</v>
      </c>
      <c r="T339" s="22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134</v>
      </c>
      <c r="AT339" s="229" t="s">
        <v>129</v>
      </c>
      <c r="AU339" s="229" t="s">
        <v>86</v>
      </c>
      <c r="AY339" s="17" t="s">
        <v>127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84</v>
      </c>
      <c r="BK339" s="230">
        <f>ROUND(I339*H339,2)</f>
        <v>0</v>
      </c>
      <c r="BL339" s="17" t="s">
        <v>134</v>
      </c>
      <c r="BM339" s="229" t="s">
        <v>742</v>
      </c>
    </row>
    <row r="340" s="2" customFormat="1">
      <c r="A340" s="38"/>
      <c r="B340" s="39"/>
      <c r="C340" s="40"/>
      <c r="D340" s="231" t="s">
        <v>136</v>
      </c>
      <c r="E340" s="40"/>
      <c r="F340" s="232" t="s">
        <v>571</v>
      </c>
      <c r="G340" s="40"/>
      <c r="H340" s="40"/>
      <c r="I340" s="233"/>
      <c r="J340" s="40"/>
      <c r="K340" s="40"/>
      <c r="L340" s="44"/>
      <c r="M340" s="234"/>
      <c r="N340" s="235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136</v>
      </c>
      <c r="AU340" s="17" t="s">
        <v>86</v>
      </c>
    </row>
    <row r="341" s="2" customFormat="1" ht="24.15" customHeight="1">
      <c r="A341" s="38"/>
      <c r="B341" s="39"/>
      <c r="C341" s="218" t="s">
        <v>525</v>
      </c>
      <c r="D341" s="218" t="s">
        <v>129</v>
      </c>
      <c r="E341" s="219" t="s">
        <v>573</v>
      </c>
      <c r="F341" s="220" t="s">
        <v>574</v>
      </c>
      <c r="G341" s="221" t="s">
        <v>242</v>
      </c>
      <c r="H341" s="222">
        <v>6295.8000000000002</v>
      </c>
      <c r="I341" s="223"/>
      <c r="J341" s="224">
        <f>ROUND(I341*H341,2)</f>
        <v>0</v>
      </c>
      <c r="K341" s="220" t="s">
        <v>133</v>
      </c>
      <c r="L341" s="44"/>
      <c r="M341" s="225" t="s">
        <v>1</v>
      </c>
      <c r="N341" s="226" t="s">
        <v>41</v>
      </c>
      <c r="O341" s="91"/>
      <c r="P341" s="227">
        <f>O341*H341</f>
        <v>0</v>
      </c>
      <c r="Q341" s="227">
        <v>0</v>
      </c>
      <c r="R341" s="227">
        <f>Q341*H341</f>
        <v>0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134</v>
      </c>
      <c r="AT341" s="229" t="s">
        <v>129</v>
      </c>
      <c r="AU341" s="229" t="s">
        <v>86</v>
      </c>
      <c r="AY341" s="17" t="s">
        <v>127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84</v>
      </c>
      <c r="BK341" s="230">
        <f>ROUND(I341*H341,2)</f>
        <v>0</v>
      </c>
      <c r="BL341" s="17" t="s">
        <v>134</v>
      </c>
      <c r="BM341" s="229" t="s">
        <v>743</v>
      </c>
    </row>
    <row r="342" s="2" customFormat="1">
      <c r="A342" s="38"/>
      <c r="B342" s="39"/>
      <c r="C342" s="40"/>
      <c r="D342" s="231" t="s">
        <v>136</v>
      </c>
      <c r="E342" s="40"/>
      <c r="F342" s="232" t="s">
        <v>576</v>
      </c>
      <c r="G342" s="40"/>
      <c r="H342" s="40"/>
      <c r="I342" s="233"/>
      <c r="J342" s="40"/>
      <c r="K342" s="40"/>
      <c r="L342" s="44"/>
      <c r="M342" s="234"/>
      <c r="N342" s="235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136</v>
      </c>
      <c r="AU342" s="17" t="s">
        <v>86</v>
      </c>
    </row>
    <row r="343" s="14" customFormat="1">
      <c r="A343" s="14"/>
      <c r="B343" s="246"/>
      <c r="C343" s="247"/>
      <c r="D343" s="231" t="s">
        <v>148</v>
      </c>
      <c r="E343" s="247"/>
      <c r="F343" s="249" t="s">
        <v>744</v>
      </c>
      <c r="G343" s="247"/>
      <c r="H343" s="250">
        <v>6295.8000000000002</v>
      </c>
      <c r="I343" s="251"/>
      <c r="J343" s="247"/>
      <c r="K343" s="247"/>
      <c r="L343" s="252"/>
      <c r="M343" s="253"/>
      <c r="N343" s="254"/>
      <c r="O343" s="254"/>
      <c r="P343" s="254"/>
      <c r="Q343" s="254"/>
      <c r="R343" s="254"/>
      <c r="S343" s="254"/>
      <c r="T343" s="25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6" t="s">
        <v>148</v>
      </c>
      <c r="AU343" s="256" t="s">
        <v>86</v>
      </c>
      <c r="AV343" s="14" t="s">
        <v>86</v>
      </c>
      <c r="AW343" s="14" t="s">
        <v>4</v>
      </c>
      <c r="AX343" s="14" t="s">
        <v>84</v>
      </c>
      <c r="AY343" s="256" t="s">
        <v>127</v>
      </c>
    </row>
    <row r="344" s="2" customFormat="1" ht="24.15" customHeight="1">
      <c r="A344" s="38"/>
      <c r="B344" s="39"/>
      <c r="C344" s="218" t="s">
        <v>530</v>
      </c>
      <c r="D344" s="218" t="s">
        <v>129</v>
      </c>
      <c r="E344" s="219" t="s">
        <v>579</v>
      </c>
      <c r="F344" s="220" t="s">
        <v>580</v>
      </c>
      <c r="G344" s="221" t="s">
        <v>242</v>
      </c>
      <c r="H344" s="222">
        <v>51.659999999999997</v>
      </c>
      <c r="I344" s="223"/>
      <c r="J344" s="224">
        <f>ROUND(I344*H344,2)</f>
        <v>0</v>
      </c>
      <c r="K344" s="220" t="s">
        <v>133</v>
      </c>
      <c r="L344" s="44"/>
      <c r="M344" s="225" t="s">
        <v>1</v>
      </c>
      <c r="N344" s="226" t="s">
        <v>41</v>
      </c>
      <c r="O344" s="91"/>
      <c r="P344" s="227">
        <f>O344*H344</f>
        <v>0</v>
      </c>
      <c r="Q344" s="227">
        <v>0</v>
      </c>
      <c r="R344" s="227">
        <f>Q344*H344</f>
        <v>0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134</v>
      </c>
      <c r="AT344" s="229" t="s">
        <v>129</v>
      </c>
      <c r="AU344" s="229" t="s">
        <v>86</v>
      </c>
      <c r="AY344" s="17" t="s">
        <v>127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84</v>
      </c>
      <c r="BK344" s="230">
        <f>ROUND(I344*H344,2)</f>
        <v>0</v>
      </c>
      <c r="BL344" s="17" t="s">
        <v>134</v>
      </c>
      <c r="BM344" s="229" t="s">
        <v>745</v>
      </c>
    </row>
    <row r="345" s="2" customFormat="1">
      <c r="A345" s="38"/>
      <c r="B345" s="39"/>
      <c r="C345" s="40"/>
      <c r="D345" s="231" t="s">
        <v>136</v>
      </c>
      <c r="E345" s="40"/>
      <c r="F345" s="232" t="s">
        <v>582</v>
      </c>
      <c r="G345" s="40"/>
      <c r="H345" s="40"/>
      <c r="I345" s="233"/>
      <c r="J345" s="40"/>
      <c r="K345" s="40"/>
      <c r="L345" s="44"/>
      <c r="M345" s="234"/>
      <c r="N345" s="235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136</v>
      </c>
      <c r="AU345" s="17" t="s">
        <v>86</v>
      </c>
    </row>
    <row r="346" s="2" customFormat="1" ht="37.8" customHeight="1">
      <c r="A346" s="38"/>
      <c r="B346" s="39"/>
      <c r="C346" s="218" t="s">
        <v>536</v>
      </c>
      <c r="D346" s="218" t="s">
        <v>129</v>
      </c>
      <c r="E346" s="219" t="s">
        <v>586</v>
      </c>
      <c r="F346" s="220" t="s">
        <v>587</v>
      </c>
      <c r="G346" s="221" t="s">
        <v>242</v>
      </c>
      <c r="H346" s="222">
        <v>51.659999999999997</v>
      </c>
      <c r="I346" s="223"/>
      <c r="J346" s="224">
        <f>ROUND(I346*H346,2)</f>
        <v>0</v>
      </c>
      <c r="K346" s="220" t="s">
        <v>133</v>
      </c>
      <c r="L346" s="44"/>
      <c r="M346" s="225" t="s">
        <v>1</v>
      </c>
      <c r="N346" s="226" t="s">
        <v>41</v>
      </c>
      <c r="O346" s="91"/>
      <c r="P346" s="227">
        <f>O346*H346</f>
        <v>0</v>
      </c>
      <c r="Q346" s="227">
        <v>0</v>
      </c>
      <c r="R346" s="227">
        <f>Q346*H346</f>
        <v>0</v>
      </c>
      <c r="S346" s="227">
        <v>0</v>
      </c>
      <c r="T346" s="22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9" t="s">
        <v>134</v>
      </c>
      <c r="AT346" s="229" t="s">
        <v>129</v>
      </c>
      <c r="AU346" s="229" t="s">
        <v>86</v>
      </c>
      <c r="AY346" s="17" t="s">
        <v>127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17" t="s">
        <v>84</v>
      </c>
      <c r="BK346" s="230">
        <f>ROUND(I346*H346,2)</f>
        <v>0</v>
      </c>
      <c r="BL346" s="17" t="s">
        <v>134</v>
      </c>
      <c r="BM346" s="229" t="s">
        <v>746</v>
      </c>
    </row>
    <row r="347" s="2" customFormat="1">
      <c r="A347" s="38"/>
      <c r="B347" s="39"/>
      <c r="C347" s="40"/>
      <c r="D347" s="231" t="s">
        <v>136</v>
      </c>
      <c r="E347" s="40"/>
      <c r="F347" s="232" t="s">
        <v>589</v>
      </c>
      <c r="G347" s="40"/>
      <c r="H347" s="40"/>
      <c r="I347" s="233"/>
      <c r="J347" s="40"/>
      <c r="K347" s="40"/>
      <c r="L347" s="44"/>
      <c r="M347" s="234"/>
      <c r="N347" s="235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136</v>
      </c>
      <c r="AU347" s="17" t="s">
        <v>86</v>
      </c>
    </row>
    <row r="348" s="2" customFormat="1" ht="44.25" customHeight="1">
      <c r="A348" s="38"/>
      <c r="B348" s="39"/>
      <c r="C348" s="218" t="s">
        <v>542</v>
      </c>
      <c r="D348" s="218" t="s">
        <v>129</v>
      </c>
      <c r="E348" s="219" t="s">
        <v>591</v>
      </c>
      <c r="F348" s="220" t="s">
        <v>244</v>
      </c>
      <c r="G348" s="221" t="s">
        <v>242</v>
      </c>
      <c r="H348" s="222">
        <v>335.80000000000001</v>
      </c>
      <c r="I348" s="223"/>
      <c r="J348" s="224">
        <f>ROUND(I348*H348,2)</f>
        <v>0</v>
      </c>
      <c r="K348" s="220" t="s">
        <v>133</v>
      </c>
      <c r="L348" s="44"/>
      <c r="M348" s="225" t="s">
        <v>1</v>
      </c>
      <c r="N348" s="226" t="s">
        <v>41</v>
      </c>
      <c r="O348" s="91"/>
      <c r="P348" s="227">
        <f>O348*H348</f>
        <v>0</v>
      </c>
      <c r="Q348" s="227">
        <v>0</v>
      </c>
      <c r="R348" s="227">
        <f>Q348*H348</f>
        <v>0</v>
      </c>
      <c r="S348" s="227">
        <v>0</v>
      </c>
      <c r="T348" s="22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9" t="s">
        <v>134</v>
      </c>
      <c r="AT348" s="229" t="s">
        <v>129</v>
      </c>
      <c r="AU348" s="229" t="s">
        <v>86</v>
      </c>
      <c r="AY348" s="17" t="s">
        <v>127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7" t="s">
        <v>84</v>
      </c>
      <c r="BK348" s="230">
        <f>ROUND(I348*H348,2)</f>
        <v>0</v>
      </c>
      <c r="BL348" s="17" t="s">
        <v>134</v>
      </c>
      <c r="BM348" s="229" t="s">
        <v>747</v>
      </c>
    </row>
    <row r="349" s="2" customFormat="1">
      <c r="A349" s="38"/>
      <c r="B349" s="39"/>
      <c r="C349" s="40"/>
      <c r="D349" s="231" t="s">
        <v>136</v>
      </c>
      <c r="E349" s="40"/>
      <c r="F349" s="232" t="s">
        <v>244</v>
      </c>
      <c r="G349" s="40"/>
      <c r="H349" s="40"/>
      <c r="I349" s="233"/>
      <c r="J349" s="40"/>
      <c r="K349" s="40"/>
      <c r="L349" s="44"/>
      <c r="M349" s="234"/>
      <c r="N349" s="235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136</v>
      </c>
      <c r="AU349" s="17" t="s">
        <v>86</v>
      </c>
    </row>
    <row r="350" s="14" customFormat="1">
      <c r="A350" s="14"/>
      <c r="B350" s="246"/>
      <c r="C350" s="247"/>
      <c r="D350" s="231" t="s">
        <v>148</v>
      </c>
      <c r="E350" s="248" t="s">
        <v>1</v>
      </c>
      <c r="F350" s="249" t="s">
        <v>748</v>
      </c>
      <c r="G350" s="247"/>
      <c r="H350" s="250">
        <v>335.80000000000001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6" t="s">
        <v>148</v>
      </c>
      <c r="AU350" s="256" t="s">
        <v>86</v>
      </c>
      <c r="AV350" s="14" t="s">
        <v>86</v>
      </c>
      <c r="AW350" s="14" t="s">
        <v>32</v>
      </c>
      <c r="AX350" s="14" t="s">
        <v>84</v>
      </c>
      <c r="AY350" s="256" t="s">
        <v>127</v>
      </c>
    </row>
    <row r="351" s="2" customFormat="1" ht="44.25" customHeight="1">
      <c r="A351" s="38"/>
      <c r="B351" s="39"/>
      <c r="C351" s="218" t="s">
        <v>548</v>
      </c>
      <c r="D351" s="218" t="s">
        <v>129</v>
      </c>
      <c r="E351" s="219" t="s">
        <v>596</v>
      </c>
      <c r="F351" s="220" t="s">
        <v>597</v>
      </c>
      <c r="G351" s="221" t="s">
        <v>242</v>
      </c>
      <c r="H351" s="222">
        <v>242.12000000000001</v>
      </c>
      <c r="I351" s="223"/>
      <c r="J351" s="224">
        <f>ROUND(I351*H351,2)</f>
        <v>0</v>
      </c>
      <c r="K351" s="220" t="s">
        <v>133</v>
      </c>
      <c r="L351" s="44"/>
      <c r="M351" s="225" t="s">
        <v>1</v>
      </c>
      <c r="N351" s="226" t="s">
        <v>41</v>
      </c>
      <c r="O351" s="91"/>
      <c r="P351" s="227">
        <f>O351*H351</f>
        <v>0</v>
      </c>
      <c r="Q351" s="227">
        <v>0</v>
      </c>
      <c r="R351" s="227">
        <f>Q351*H351</f>
        <v>0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134</v>
      </c>
      <c r="AT351" s="229" t="s">
        <v>129</v>
      </c>
      <c r="AU351" s="229" t="s">
        <v>86</v>
      </c>
      <c r="AY351" s="17" t="s">
        <v>127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84</v>
      </c>
      <c r="BK351" s="230">
        <f>ROUND(I351*H351,2)</f>
        <v>0</v>
      </c>
      <c r="BL351" s="17" t="s">
        <v>134</v>
      </c>
      <c r="BM351" s="229" t="s">
        <v>749</v>
      </c>
    </row>
    <row r="352" s="2" customFormat="1">
      <c r="A352" s="38"/>
      <c r="B352" s="39"/>
      <c r="C352" s="40"/>
      <c r="D352" s="231" t="s">
        <v>136</v>
      </c>
      <c r="E352" s="40"/>
      <c r="F352" s="232" t="s">
        <v>597</v>
      </c>
      <c r="G352" s="40"/>
      <c r="H352" s="40"/>
      <c r="I352" s="233"/>
      <c r="J352" s="40"/>
      <c r="K352" s="40"/>
      <c r="L352" s="44"/>
      <c r="M352" s="234"/>
      <c r="N352" s="235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136</v>
      </c>
      <c r="AU352" s="17" t="s">
        <v>86</v>
      </c>
    </row>
    <row r="353" s="14" customFormat="1">
      <c r="A353" s="14"/>
      <c r="B353" s="246"/>
      <c r="C353" s="247"/>
      <c r="D353" s="231" t="s">
        <v>148</v>
      </c>
      <c r="E353" s="248" t="s">
        <v>1</v>
      </c>
      <c r="F353" s="249" t="s">
        <v>750</v>
      </c>
      <c r="G353" s="247"/>
      <c r="H353" s="250">
        <v>242.12000000000001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6" t="s">
        <v>148</v>
      </c>
      <c r="AU353" s="256" t="s">
        <v>86</v>
      </c>
      <c r="AV353" s="14" t="s">
        <v>86</v>
      </c>
      <c r="AW353" s="14" t="s">
        <v>32</v>
      </c>
      <c r="AX353" s="14" t="s">
        <v>84</v>
      </c>
      <c r="AY353" s="256" t="s">
        <v>127</v>
      </c>
    </row>
    <row r="354" s="12" customFormat="1" ht="22.8" customHeight="1">
      <c r="A354" s="12"/>
      <c r="B354" s="202"/>
      <c r="C354" s="203"/>
      <c r="D354" s="204" t="s">
        <v>75</v>
      </c>
      <c r="E354" s="216" t="s">
        <v>600</v>
      </c>
      <c r="F354" s="216" t="s">
        <v>601</v>
      </c>
      <c r="G354" s="203"/>
      <c r="H354" s="203"/>
      <c r="I354" s="206"/>
      <c r="J354" s="217">
        <f>BK354</f>
        <v>0</v>
      </c>
      <c r="K354" s="203"/>
      <c r="L354" s="208"/>
      <c r="M354" s="209"/>
      <c r="N354" s="210"/>
      <c r="O354" s="210"/>
      <c r="P354" s="211">
        <f>SUM(P355:P356)</f>
        <v>0</v>
      </c>
      <c r="Q354" s="210"/>
      <c r="R354" s="211">
        <f>SUM(R355:R356)</f>
        <v>0</v>
      </c>
      <c r="S354" s="210"/>
      <c r="T354" s="212">
        <f>SUM(T355:T356)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3" t="s">
        <v>84</v>
      </c>
      <c r="AT354" s="214" t="s">
        <v>75</v>
      </c>
      <c r="AU354" s="214" t="s">
        <v>84</v>
      </c>
      <c r="AY354" s="213" t="s">
        <v>127</v>
      </c>
      <c r="BK354" s="215">
        <f>SUM(BK355:BK356)</f>
        <v>0</v>
      </c>
    </row>
    <row r="355" s="2" customFormat="1" ht="33" customHeight="1">
      <c r="A355" s="38"/>
      <c r="B355" s="39"/>
      <c r="C355" s="218" t="s">
        <v>553</v>
      </c>
      <c r="D355" s="218" t="s">
        <v>129</v>
      </c>
      <c r="E355" s="219" t="s">
        <v>603</v>
      </c>
      <c r="F355" s="220" t="s">
        <v>604</v>
      </c>
      <c r="G355" s="221" t="s">
        <v>242</v>
      </c>
      <c r="H355" s="222">
        <v>255.12299999999999</v>
      </c>
      <c r="I355" s="223"/>
      <c r="J355" s="224">
        <f>ROUND(I355*H355,2)</f>
        <v>0</v>
      </c>
      <c r="K355" s="220" t="s">
        <v>133</v>
      </c>
      <c r="L355" s="44"/>
      <c r="M355" s="225" t="s">
        <v>1</v>
      </c>
      <c r="N355" s="226" t="s">
        <v>41</v>
      </c>
      <c r="O355" s="91"/>
      <c r="P355" s="227">
        <f>O355*H355</f>
        <v>0</v>
      </c>
      <c r="Q355" s="227">
        <v>0</v>
      </c>
      <c r="R355" s="227">
        <f>Q355*H355</f>
        <v>0</v>
      </c>
      <c r="S355" s="227">
        <v>0</v>
      </c>
      <c r="T355" s="22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9" t="s">
        <v>134</v>
      </c>
      <c r="AT355" s="229" t="s">
        <v>129</v>
      </c>
      <c r="AU355" s="229" t="s">
        <v>86</v>
      </c>
      <c r="AY355" s="17" t="s">
        <v>127</v>
      </c>
      <c r="BE355" s="230">
        <f>IF(N355="základní",J355,0)</f>
        <v>0</v>
      </c>
      <c r="BF355" s="230">
        <f>IF(N355="snížená",J355,0)</f>
        <v>0</v>
      </c>
      <c r="BG355" s="230">
        <f>IF(N355="zákl. přenesená",J355,0)</f>
        <v>0</v>
      </c>
      <c r="BH355" s="230">
        <f>IF(N355="sníž. přenesená",J355,0)</f>
        <v>0</v>
      </c>
      <c r="BI355" s="230">
        <f>IF(N355="nulová",J355,0)</f>
        <v>0</v>
      </c>
      <c r="BJ355" s="17" t="s">
        <v>84</v>
      </c>
      <c r="BK355" s="230">
        <f>ROUND(I355*H355,2)</f>
        <v>0</v>
      </c>
      <c r="BL355" s="17" t="s">
        <v>134</v>
      </c>
      <c r="BM355" s="229" t="s">
        <v>751</v>
      </c>
    </row>
    <row r="356" s="2" customFormat="1">
      <c r="A356" s="38"/>
      <c r="B356" s="39"/>
      <c r="C356" s="40"/>
      <c r="D356" s="231" t="s">
        <v>136</v>
      </c>
      <c r="E356" s="40"/>
      <c r="F356" s="232" t="s">
        <v>606</v>
      </c>
      <c r="G356" s="40"/>
      <c r="H356" s="40"/>
      <c r="I356" s="233"/>
      <c r="J356" s="40"/>
      <c r="K356" s="40"/>
      <c r="L356" s="44"/>
      <c r="M356" s="281"/>
      <c r="N356" s="282"/>
      <c r="O356" s="283"/>
      <c r="P356" s="283"/>
      <c r="Q356" s="283"/>
      <c r="R356" s="283"/>
      <c r="S356" s="283"/>
      <c r="T356" s="284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136</v>
      </c>
      <c r="AU356" s="17" t="s">
        <v>86</v>
      </c>
    </row>
    <row r="357" s="2" customFormat="1" ht="6.96" customHeight="1">
      <c r="A357" s="38"/>
      <c r="B357" s="66"/>
      <c r="C357" s="67"/>
      <c r="D357" s="67"/>
      <c r="E357" s="67"/>
      <c r="F357" s="67"/>
      <c r="G357" s="67"/>
      <c r="H357" s="67"/>
      <c r="I357" s="67"/>
      <c r="J357" s="67"/>
      <c r="K357" s="67"/>
      <c r="L357" s="44"/>
      <c r="M357" s="38"/>
      <c r="O357" s="38"/>
      <c r="P357" s="38"/>
      <c r="Q357" s="38"/>
      <c r="R357" s="38"/>
      <c r="S357" s="38"/>
      <c r="T357" s="38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</row>
  </sheetData>
  <sheetProtection sheet="1" autoFilter="0" formatColumns="0" formatRows="0" objects="1" scenarios="1" spinCount="100000" saltValue="8uqOtWbjL+9Kbbk04S2sCHrcyfkCfMBILBNZMpEPQ3YXzU2KXrYfUY7Ex9rP09N82GsH9loCXlNVcG9VDLhyDg==" hashValue="KIj4XuiCVRMUF1/guySoNr4HzZ/9mHQ5/1wC0VIjw8mBdmrTFH7Iy7IPiBF0DM/pJGEjpST7kx/cWWpVeUzECQ==" algorithmName="SHA-512" password="CC35"/>
  <autoFilter ref="C124:K356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REKONSTRUKCE ULIC KOLMÁ A TRUHLÁŘSKÁ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752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ROUND((SUM(BE120:BE161)),  2)</f>
        <v>0</v>
      </c>
      <c r="G33" s="38"/>
      <c r="H33" s="38"/>
      <c r="I33" s="155">
        <v>0.20999999999999999</v>
      </c>
      <c r="J33" s="154">
        <f>ROUND(((SUM(BE120:BE161))*I33),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ROUND((SUM(BF120:BF161)),  2)</f>
        <v>0</v>
      </c>
      <c r="G34" s="38"/>
      <c r="H34" s="38"/>
      <c r="I34" s="155">
        <v>0.14999999999999999</v>
      </c>
      <c r="J34" s="154">
        <f>ROUND(((SUM(BF120:BF161))*I34),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ROUND((SUM(BG120:BG161)),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ROUND((SUM(BH120:BH161)),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ROUND((SUM(BI120:BI161)),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REKONSTRUKCE ULIC KOLMÁ A TRUHLÁŘSKÁ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411VRN - Všeobecné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Ústí nad Orlicí</v>
      </c>
      <c r="G89" s="40"/>
      <c r="H89" s="40"/>
      <c r="I89" s="32" t="s">
        <v>22</v>
      </c>
      <c r="J89" s="79" t="str">
        <f>IF(J12="","",J12)</f>
        <v>21. 6. 2023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Ústí nad Orlicí</v>
      </c>
      <c r="G91" s="40"/>
      <c r="H91" s="40"/>
      <c r="I91" s="32" t="s">
        <v>30</v>
      </c>
      <c r="J91" s="36" t="str">
        <f>E21</f>
        <v>JDS projekt,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Suchánek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753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754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755</v>
      </c>
      <c r="E99" s="188"/>
      <c r="F99" s="188"/>
      <c r="G99" s="188"/>
      <c r="H99" s="188"/>
      <c r="I99" s="188"/>
      <c r="J99" s="189">
        <f>J131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756</v>
      </c>
      <c r="E100" s="188"/>
      <c r="F100" s="188"/>
      <c r="G100" s="188"/>
      <c r="H100" s="188"/>
      <c r="I100" s="188"/>
      <c r="J100" s="189">
        <f>J147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112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REKONSTRUKCE ULIC KOLMÁ A TRUHLÁŘSKÁ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411VRN - Všeobecné rozpočtové náklady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Ústí nad Orlicí</v>
      </c>
      <c r="G114" s="40"/>
      <c r="H114" s="40"/>
      <c r="I114" s="32" t="s">
        <v>22</v>
      </c>
      <c r="J114" s="79" t="str">
        <f>IF(J12="","",J12)</f>
        <v>21. 6. 2023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Město Ústí nad Orlicí</v>
      </c>
      <c r="G116" s="40"/>
      <c r="H116" s="40"/>
      <c r="I116" s="32" t="s">
        <v>30</v>
      </c>
      <c r="J116" s="36" t="str">
        <f>E21</f>
        <v>JDS projekt,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>Suchánek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113</v>
      </c>
      <c r="D119" s="194" t="s">
        <v>61</v>
      </c>
      <c r="E119" s="194" t="s">
        <v>57</v>
      </c>
      <c r="F119" s="194" t="s">
        <v>58</v>
      </c>
      <c r="G119" s="194" t="s">
        <v>114</v>
      </c>
      <c r="H119" s="194" t="s">
        <v>115</v>
      </c>
      <c r="I119" s="194" t="s">
        <v>116</v>
      </c>
      <c r="J119" s="194" t="s">
        <v>98</v>
      </c>
      <c r="K119" s="195" t="s">
        <v>117</v>
      </c>
      <c r="L119" s="196"/>
      <c r="M119" s="100" t="s">
        <v>1</v>
      </c>
      <c r="N119" s="101" t="s">
        <v>40</v>
      </c>
      <c r="O119" s="101" t="s">
        <v>118</v>
      </c>
      <c r="P119" s="101" t="s">
        <v>119</v>
      </c>
      <c r="Q119" s="101" t="s">
        <v>120</v>
      </c>
      <c r="R119" s="101" t="s">
        <v>121</v>
      </c>
      <c r="S119" s="101" t="s">
        <v>122</v>
      </c>
      <c r="T119" s="102" t="s">
        <v>123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124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0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100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75</v>
      </c>
      <c r="E121" s="205" t="s">
        <v>757</v>
      </c>
      <c r="F121" s="205" t="s">
        <v>758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P122+P131+P147</f>
        <v>0</v>
      </c>
      <c r="Q121" s="210"/>
      <c r="R121" s="211">
        <f>R122+R131+R147</f>
        <v>0</v>
      </c>
      <c r="S121" s="210"/>
      <c r="T121" s="212">
        <f>T122+T131+T147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157</v>
      </c>
      <c r="AT121" s="214" t="s">
        <v>75</v>
      </c>
      <c r="AU121" s="214" t="s">
        <v>76</v>
      </c>
      <c r="AY121" s="213" t="s">
        <v>127</v>
      </c>
      <c r="BK121" s="215">
        <f>BK122+BK131+BK147</f>
        <v>0</v>
      </c>
    </row>
    <row r="122" s="12" customFormat="1" ht="22.8" customHeight="1">
      <c r="A122" s="12"/>
      <c r="B122" s="202"/>
      <c r="C122" s="203"/>
      <c r="D122" s="204" t="s">
        <v>75</v>
      </c>
      <c r="E122" s="216" t="s">
        <v>759</v>
      </c>
      <c r="F122" s="216" t="s">
        <v>760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SUM(P123:P130)</f>
        <v>0</v>
      </c>
      <c r="Q122" s="210"/>
      <c r="R122" s="211">
        <f>SUM(R123:R130)</f>
        <v>0</v>
      </c>
      <c r="S122" s="210"/>
      <c r="T122" s="212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157</v>
      </c>
      <c r="AT122" s="214" t="s">
        <v>75</v>
      </c>
      <c r="AU122" s="214" t="s">
        <v>84</v>
      </c>
      <c r="AY122" s="213" t="s">
        <v>127</v>
      </c>
      <c r="BK122" s="215">
        <f>SUM(BK123:BK130)</f>
        <v>0</v>
      </c>
    </row>
    <row r="123" s="2" customFormat="1" ht="16.5" customHeight="1">
      <c r="A123" s="38"/>
      <c r="B123" s="39"/>
      <c r="C123" s="218" t="s">
        <v>84</v>
      </c>
      <c r="D123" s="218" t="s">
        <v>129</v>
      </c>
      <c r="E123" s="219" t="s">
        <v>761</v>
      </c>
      <c r="F123" s="220" t="s">
        <v>762</v>
      </c>
      <c r="G123" s="221" t="s">
        <v>763</v>
      </c>
      <c r="H123" s="222">
        <v>1</v>
      </c>
      <c r="I123" s="223"/>
      <c r="J123" s="224">
        <f>ROUND(I123*H123,2)</f>
        <v>0</v>
      </c>
      <c r="K123" s="220" t="s">
        <v>764</v>
      </c>
      <c r="L123" s="44"/>
      <c r="M123" s="225" t="s">
        <v>1</v>
      </c>
      <c r="N123" s="226" t="s">
        <v>41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765</v>
      </c>
      <c r="AT123" s="229" t="s">
        <v>129</v>
      </c>
      <c r="AU123" s="229" t="s">
        <v>86</v>
      </c>
      <c r="AY123" s="17" t="s">
        <v>127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84</v>
      </c>
      <c r="BK123" s="230">
        <f>ROUND(I123*H123,2)</f>
        <v>0</v>
      </c>
      <c r="BL123" s="17" t="s">
        <v>765</v>
      </c>
      <c r="BM123" s="229" t="s">
        <v>766</v>
      </c>
    </row>
    <row r="124" s="2" customFormat="1">
      <c r="A124" s="38"/>
      <c r="B124" s="39"/>
      <c r="C124" s="40"/>
      <c r="D124" s="231" t="s">
        <v>136</v>
      </c>
      <c r="E124" s="40"/>
      <c r="F124" s="232" t="s">
        <v>762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136</v>
      </c>
      <c r="AU124" s="17" t="s">
        <v>86</v>
      </c>
    </row>
    <row r="125" s="2" customFormat="1" ht="16.5" customHeight="1">
      <c r="A125" s="38"/>
      <c r="B125" s="39"/>
      <c r="C125" s="218" t="s">
        <v>86</v>
      </c>
      <c r="D125" s="218" t="s">
        <v>129</v>
      </c>
      <c r="E125" s="219" t="s">
        <v>767</v>
      </c>
      <c r="F125" s="220" t="s">
        <v>768</v>
      </c>
      <c r="G125" s="221" t="s">
        <v>763</v>
      </c>
      <c r="H125" s="222">
        <v>1</v>
      </c>
      <c r="I125" s="223"/>
      <c r="J125" s="224">
        <f>ROUND(I125*H125,2)</f>
        <v>0</v>
      </c>
      <c r="K125" s="220" t="s">
        <v>764</v>
      </c>
      <c r="L125" s="44"/>
      <c r="M125" s="225" t="s">
        <v>1</v>
      </c>
      <c r="N125" s="226" t="s">
        <v>41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765</v>
      </c>
      <c r="AT125" s="229" t="s">
        <v>129</v>
      </c>
      <c r="AU125" s="229" t="s">
        <v>86</v>
      </c>
      <c r="AY125" s="17" t="s">
        <v>127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84</v>
      </c>
      <c r="BK125" s="230">
        <f>ROUND(I125*H125,2)</f>
        <v>0</v>
      </c>
      <c r="BL125" s="17" t="s">
        <v>765</v>
      </c>
      <c r="BM125" s="229" t="s">
        <v>769</v>
      </c>
    </row>
    <row r="126" s="2" customFormat="1">
      <c r="A126" s="38"/>
      <c r="B126" s="39"/>
      <c r="C126" s="40"/>
      <c r="D126" s="231" t="s">
        <v>136</v>
      </c>
      <c r="E126" s="40"/>
      <c r="F126" s="232" t="s">
        <v>768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136</v>
      </c>
      <c r="AU126" s="17" t="s">
        <v>86</v>
      </c>
    </row>
    <row r="127" s="2" customFormat="1" ht="16.5" customHeight="1">
      <c r="A127" s="38"/>
      <c r="B127" s="39"/>
      <c r="C127" s="218" t="s">
        <v>143</v>
      </c>
      <c r="D127" s="218" t="s">
        <v>129</v>
      </c>
      <c r="E127" s="219" t="s">
        <v>770</v>
      </c>
      <c r="F127" s="220" t="s">
        <v>771</v>
      </c>
      <c r="G127" s="221" t="s">
        <v>763</v>
      </c>
      <c r="H127" s="222">
        <v>1</v>
      </c>
      <c r="I127" s="223"/>
      <c r="J127" s="224">
        <f>ROUND(I127*H127,2)</f>
        <v>0</v>
      </c>
      <c r="K127" s="220" t="s">
        <v>764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765</v>
      </c>
      <c r="AT127" s="229" t="s">
        <v>129</v>
      </c>
      <c r="AU127" s="229" t="s">
        <v>86</v>
      </c>
      <c r="AY127" s="17" t="s">
        <v>127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765</v>
      </c>
      <c r="BM127" s="229" t="s">
        <v>772</v>
      </c>
    </row>
    <row r="128" s="2" customFormat="1">
      <c r="A128" s="38"/>
      <c r="B128" s="39"/>
      <c r="C128" s="40"/>
      <c r="D128" s="231" t="s">
        <v>136</v>
      </c>
      <c r="E128" s="40"/>
      <c r="F128" s="232" t="s">
        <v>771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136</v>
      </c>
      <c r="AU128" s="17" t="s">
        <v>86</v>
      </c>
    </row>
    <row r="129" s="2" customFormat="1" ht="16.5" customHeight="1">
      <c r="A129" s="38"/>
      <c r="B129" s="39"/>
      <c r="C129" s="218" t="s">
        <v>134</v>
      </c>
      <c r="D129" s="218" t="s">
        <v>129</v>
      </c>
      <c r="E129" s="219" t="s">
        <v>773</v>
      </c>
      <c r="F129" s="220" t="s">
        <v>774</v>
      </c>
      <c r="G129" s="221" t="s">
        <v>763</v>
      </c>
      <c r="H129" s="222">
        <v>1</v>
      </c>
      <c r="I129" s="223"/>
      <c r="J129" s="224">
        <f>ROUND(I129*H129,2)</f>
        <v>0</v>
      </c>
      <c r="K129" s="220" t="s">
        <v>764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765</v>
      </c>
      <c r="AT129" s="229" t="s">
        <v>129</v>
      </c>
      <c r="AU129" s="229" t="s">
        <v>86</v>
      </c>
      <c r="AY129" s="17" t="s">
        <v>127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765</v>
      </c>
      <c r="BM129" s="229" t="s">
        <v>775</v>
      </c>
    </row>
    <row r="130" s="2" customFormat="1">
      <c r="A130" s="38"/>
      <c r="B130" s="39"/>
      <c r="C130" s="40"/>
      <c r="D130" s="231" t="s">
        <v>136</v>
      </c>
      <c r="E130" s="40"/>
      <c r="F130" s="232" t="s">
        <v>774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136</v>
      </c>
      <c r="AU130" s="17" t="s">
        <v>86</v>
      </c>
    </row>
    <row r="131" s="12" customFormat="1" ht="22.8" customHeight="1">
      <c r="A131" s="12"/>
      <c r="B131" s="202"/>
      <c r="C131" s="203"/>
      <c r="D131" s="204" t="s">
        <v>75</v>
      </c>
      <c r="E131" s="216" t="s">
        <v>776</v>
      </c>
      <c r="F131" s="216" t="s">
        <v>777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SUM(P132:P146)</f>
        <v>0</v>
      </c>
      <c r="Q131" s="210"/>
      <c r="R131" s="211">
        <f>SUM(R132:R146)</f>
        <v>0</v>
      </c>
      <c r="S131" s="210"/>
      <c r="T131" s="212">
        <f>SUM(T132:T146)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157</v>
      </c>
      <c r="AT131" s="214" t="s">
        <v>75</v>
      </c>
      <c r="AU131" s="214" t="s">
        <v>84</v>
      </c>
      <c r="AY131" s="213" t="s">
        <v>127</v>
      </c>
      <c r="BK131" s="215">
        <f>SUM(BK132:BK146)</f>
        <v>0</v>
      </c>
    </row>
    <row r="132" s="2" customFormat="1" ht="16.5" customHeight="1">
      <c r="A132" s="38"/>
      <c r="B132" s="39"/>
      <c r="C132" s="218" t="s">
        <v>157</v>
      </c>
      <c r="D132" s="218" t="s">
        <v>129</v>
      </c>
      <c r="E132" s="219" t="s">
        <v>778</v>
      </c>
      <c r="F132" s="220" t="s">
        <v>777</v>
      </c>
      <c r="G132" s="221" t="s">
        <v>763</v>
      </c>
      <c r="H132" s="222">
        <v>1</v>
      </c>
      <c r="I132" s="223"/>
      <c r="J132" s="224">
        <f>ROUND(I132*H132,2)</f>
        <v>0</v>
      </c>
      <c r="K132" s="220" t="s">
        <v>764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765</v>
      </c>
      <c r="AT132" s="229" t="s">
        <v>129</v>
      </c>
      <c r="AU132" s="229" t="s">
        <v>86</v>
      </c>
      <c r="AY132" s="17" t="s">
        <v>127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765</v>
      </c>
      <c r="BM132" s="229" t="s">
        <v>779</v>
      </c>
    </row>
    <row r="133" s="2" customFormat="1">
      <c r="A133" s="38"/>
      <c r="B133" s="39"/>
      <c r="C133" s="40"/>
      <c r="D133" s="231" t="s">
        <v>136</v>
      </c>
      <c r="E133" s="40"/>
      <c r="F133" s="232" t="s">
        <v>777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136</v>
      </c>
      <c r="AU133" s="17" t="s">
        <v>86</v>
      </c>
    </row>
    <row r="134" s="13" customFormat="1">
      <c r="A134" s="13"/>
      <c r="B134" s="236"/>
      <c r="C134" s="237"/>
      <c r="D134" s="231" t="s">
        <v>148</v>
      </c>
      <c r="E134" s="238" t="s">
        <v>1</v>
      </c>
      <c r="F134" s="239" t="s">
        <v>780</v>
      </c>
      <c r="G134" s="237"/>
      <c r="H134" s="238" t="s">
        <v>1</v>
      </c>
      <c r="I134" s="240"/>
      <c r="J134" s="237"/>
      <c r="K134" s="237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148</v>
      </c>
      <c r="AU134" s="245" t="s">
        <v>86</v>
      </c>
      <c r="AV134" s="13" t="s">
        <v>84</v>
      </c>
      <c r="AW134" s="13" t="s">
        <v>32</v>
      </c>
      <c r="AX134" s="13" t="s">
        <v>76</v>
      </c>
      <c r="AY134" s="245" t="s">
        <v>127</v>
      </c>
    </row>
    <row r="135" s="13" customFormat="1">
      <c r="A135" s="13"/>
      <c r="B135" s="236"/>
      <c r="C135" s="237"/>
      <c r="D135" s="231" t="s">
        <v>148</v>
      </c>
      <c r="E135" s="238" t="s">
        <v>1</v>
      </c>
      <c r="F135" s="239" t="s">
        <v>781</v>
      </c>
      <c r="G135" s="237"/>
      <c r="H135" s="238" t="s">
        <v>1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148</v>
      </c>
      <c r="AU135" s="245" t="s">
        <v>86</v>
      </c>
      <c r="AV135" s="13" t="s">
        <v>84</v>
      </c>
      <c r="AW135" s="13" t="s">
        <v>32</v>
      </c>
      <c r="AX135" s="13" t="s">
        <v>76</v>
      </c>
      <c r="AY135" s="245" t="s">
        <v>127</v>
      </c>
    </row>
    <row r="136" s="14" customFormat="1">
      <c r="A136" s="14"/>
      <c r="B136" s="246"/>
      <c r="C136" s="247"/>
      <c r="D136" s="231" t="s">
        <v>148</v>
      </c>
      <c r="E136" s="248" t="s">
        <v>1</v>
      </c>
      <c r="F136" s="249" t="s">
        <v>84</v>
      </c>
      <c r="G136" s="247"/>
      <c r="H136" s="250">
        <v>1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148</v>
      </c>
      <c r="AU136" s="256" t="s">
        <v>86</v>
      </c>
      <c r="AV136" s="14" t="s">
        <v>86</v>
      </c>
      <c r="AW136" s="14" t="s">
        <v>32</v>
      </c>
      <c r="AX136" s="14" t="s">
        <v>84</v>
      </c>
      <c r="AY136" s="256" t="s">
        <v>127</v>
      </c>
    </row>
    <row r="137" s="2" customFormat="1" ht="16.5" customHeight="1">
      <c r="A137" s="38"/>
      <c r="B137" s="39"/>
      <c r="C137" s="218" t="s">
        <v>167</v>
      </c>
      <c r="D137" s="218" t="s">
        <v>129</v>
      </c>
      <c r="E137" s="219" t="s">
        <v>782</v>
      </c>
      <c r="F137" s="220" t="s">
        <v>783</v>
      </c>
      <c r="G137" s="221" t="s">
        <v>763</v>
      </c>
      <c r="H137" s="222">
        <v>1</v>
      </c>
      <c r="I137" s="223"/>
      <c r="J137" s="224">
        <f>ROUND(I137*H137,2)</f>
        <v>0</v>
      </c>
      <c r="K137" s="220" t="s">
        <v>764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765</v>
      </c>
      <c r="AT137" s="229" t="s">
        <v>129</v>
      </c>
      <c r="AU137" s="229" t="s">
        <v>86</v>
      </c>
      <c r="AY137" s="17" t="s">
        <v>127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765</v>
      </c>
      <c r="BM137" s="229" t="s">
        <v>784</v>
      </c>
    </row>
    <row r="138" s="2" customFormat="1">
      <c r="A138" s="38"/>
      <c r="B138" s="39"/>
      <c r="C138" s="40"/>
      <c r="D138" s="231" t="s">
        <v>136</v>
      </c>
      <c r="E138" s="40"/>
      <c r="F138" s="232" t="s">
        <v>783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136</v>
      </c>
      <c r="AU138" s="17" t="s">
        <v>86</v>
      </c>
    </row>
    <row r="139" s="2" customFormat="1" ht="16.5" customHeight="1">
      <c r="A139" s="38"/>
      <c r="B139" s="39"/>
      <c r="C139" s="218" t="s">
        <v>173</v>
      </c>
      <c r="D139" s="218" t="s">
        <v>129</v>
      </c>
      <c r="E139" s="219" t="s">
        <v>785</v>
      </c>
      <c r="F139" s="220" t="s">
        <v>786</v>
      </c>
      <c r="G139" s="221" t="s">
        <v>763</v>
      </c>
      <c r="H139" s="222">
        <v>1</v>
      </c>
      <c r="I139" s="223"/>
      <c r="J139" s="224">
        <f>ROUND(I139*H139,2)</f>
        <v>0</v>
      </c>
      <c r="K139" s="220" t="s">
        <v>764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765</v>
      </c>
      <c r="AT139" s="229" t="s">
        <v>129</v>
      </c>
      <c r="AU139" s="229" t="s">
        <v>86</v>
      </c>
      <c r="AY139" s="17" t="s">
        <v>127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765</v>
      </c>
      <c r="BM139" s="229" t="s">
        <v>787</v>
      </c>
    </row>
    <row r="140" s="2" customFormat="1">
      <c r="A140" s="38"/>
      <c r="B140" s="39"/>
      <c r="C140" s="40"/>
      <c r="D140" s="231" t="s">
        <v>136</v>
      </c>
      <c r="E140" s="40"/>
      <c r="F140" s="232" t="s">
        <v>786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136</v>
      </c>
      <c r="AU140" s="17" t="s">
        <v>86</v>
      </c>
    </row>
    <row r="141" s="2" customFormat="1" ht="16.5" customHeight="1">
      <c r="A141" s="38"/>
      <c r="B141" s="39"/>
      <c r="C141" s="218" t="s">
        <v>180</v>
      </c>
      <c r="D141" s="218" t="s">
        <v>129</v>
      </c>
      <c r="E141" s="219" t="s">
        <v>788</v>
      </c>
      <c r="F141" s="220" t="s">
        <v>789</v>
      </c>
      <c r="G141" s="221" t="s">
        <v>763</v>
      </c>
      <c r="H141" s="222">
        <v>1</v>
      </c>
      <c r="I141" s="223"/>
      <c r="J141" s="224">
        <f>ROUND(I141*H141,2)</f>
        <v>0</v>
      </c>
      <c r="K141" s="220" t="s">
        <v>764</v>
      </c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765</v>
      </c>
      <c r="AT141" s="229" t="s">
        <v>129</v>
      </c>
      <c r="AU141" s="229" t="s">
        <v>86</v>
      </c>
      <c r="AY141" s="17" t="s">
        <v>127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84</v>
      </c>
      <c r="BK141" s="230">
        <f>ROUND(I141*H141,2)</f>
        <v>0</v>
      </c>
      <c r="BL141" s="17" t="s">
        <v>765</v>
      </c>
      <c r="BM141" s="229" t="s">
        <v>790</v>
      </c>
    </row>
    <row r="142" s="2" customFormat="1">
      <c r="A142" s="38"/>
      <c r="B142" s="39"/>
      <c r="C142" s="40"/>
      <c r="D142" s="231" t="s">
        <v>136</v>
      </c>
      <c r="E142" s="40"/>
      <c r="F142" s="232" t="s">
        <v>789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136</v>
      </c>
      <c r="AU142" s="17" t="s">
        <v>86</v>
      </c>
    </row>
    <row r="143" s="2" customFormat="1" ht="16.5" customHeight="1">
      <c r="A143" s="38"/>
      <c r="B143" s="39"/>
      <c r="C143" s="218" t="s">
        <v>189</v>
      </c>
      <c r="D143" s="218" t="s">
        <v>129</v>
      </c>
      <c r="E143" s="219" t="s">
        <v>791</v>
      </c>
      <c r="F143" s="220" t="s">
        <v>792</v>
      </c>
      <c r="G143" s="221" t="s">
        <v>763</v>
      </c>
      <c r="H143" s="222">
        <v>1</v>
      </c>
      <c r="I143" s="223"/>
      <c r="J143" s="224">
        <f>ROUND(I143*H143,2)</f>
        <v>0</v>
      </c>
      <c r="K143" s="220" t="s">
        <v>764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765</v>
      </c>
      <c r="AT143" s="229" t="s">
        <v>129</v>
      </c>
      <c r="AU143" s="229" t="s">
        <v>86</v>
      </c>
      <c r="AY143" s="17" t="s">
        <v>127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765</v>
      </c>
      <c r="BM143" s="229" t="s">
        <v>793</v>
      </c>
    </row>
    <row r="144" s="2" customFormat="1">
      <c r="A144" s="38"/>
      <c r="B144" s="39"/>
      <c r="C144" s="40"/>
      <c r="D144" s="231" t="s">
        <v>136</v>
      </c>
      <c r="E144" s="40"/>
      <c r="F144" s="232" t="s">
        <v>792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136</v>
      </c>
      <c r="AU144" s="17" t="s">
        <v>86</v>
      </c>
    </row>
    <row r="145" s="13" customFormat="1">
      <c r="A145" s="13"/>
      <c r="B145" s="236"/>
      <c r="C145" s="237"/>
      <c r="D145" s="231" t="s">
        <v>148</v>
      </c>
      <c r="E145" s="238" t="s">
        <v>1</v>
      </c>
      <c r="F145" s="239" t="s">
        <v>794</v>
      </c>
      <c r="G145" s="237"/>
      <c r="H145" s="238" t="s">
        <v>1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148</v>
      </c>
      <c r="AU145" s="245" t="s">
        <v>86</v>
      </c>
      <c r="AV145" s="13" t="s">
        <v>84</v>
      </c>
      <c r="AW145" s="13" t="s">
        <v>32</v>
      </c>
      <c r="AX145" s="13" t="s">
        <v>76</v>
      </c>
      <c r="AY145" s="245" t="s">
        <v>127</v>
      </c>
    </row>
    <row r="146" s="14" customFormat="1">
      <c r="A146" s="14"/>
      <c r="B146" s="246"/>
      <c r="C146" s="247"/>
      <c r="D146" s="231" t="s">
        <v>148</v>
      </c>
      <c r="E146" s="248" t="s">
        <v>1</v>
      </c>
      <c r="F146" s="249" t="s">
        <v>84</v>
      </c>
      <c r="G146" s="247"/>
      <c r="H146" s="250">
        <v>1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148</v>
      </c>
      <c r="AU146" s="256" t="s">
        <v>86</v>
      </c>
      <c r="AV146" s="14" t="s">
        <v>86</v>
      </c>
      <c r="AW146" s="14" t="s">
        <v>32</v>
      </c>
      <c r="AX146" s="14" t="s">
        <v>84</v>
      </c>
      <c r="AY146" s="256" t="s">
        <v>127</v>
      </c>
    </row>
    <row r="147" s="12" customFormat="1" ht="22.8" customHeight="1">
      <c r="A147" s="12"/>
      <c r="B147" s="202"/>
      <c r="C147" s="203"/>
      <c r="D147" s="204" t="s">
        <v>75</v>
      </c>
      <c r="E147" s="216" t="s">
        <v>795</v>
      </c>
      <c r="F147" s="216" t="s">
        <v>796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SUM(P148:P161)</f>
        <v>0</v>
      </c>
      <c r="Q147" s="210"/>
      <c r="R147" s="211">
        <f>SUM(R148:R161)</f>
        <v>0</v>
      </c>
      <c r="S147" s="210"/>
      <c r="T147" s="212">
        <f>SUM(T148:T161)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157</v>
      </c>
      <c r="AT147" s="214" t="s">
        <v>75</v>
      </c>
      <c r="AU147" s="214" t="s">
        <v>84</v>
      </c>
      <c r="AY147" s="213" t="s">
        <v>127</v>
      </c>
      <c r="BK147" s="215">
        <f>SUM(BK148:BK161)</f>
        <v>0</v>
      </c>
    </row>
    <row r="148" s="2" customFormat="1" ht="16.5" customHeight="1">
      <c r="A148" s="38"/>
      <c r="B148" s="39"/>
      <c r="C148" s="218" t="s">
        <v>196</v>
      </c>
      <c r="D148" s="218" t="s">
        <v>129</v>
      </c>
      <c r="E148" s="219" t="s">
        <v>797</v>
      </c>
      <c r="F148" s="220" t="s">
        <v>798</v>
      </c>
      <c r="G148" s="221" t="s">
        <v>763</v>
      </c>
      <c r="H148" s="222">
        <v>1</v>
      </c>
      <c r="I148" s="223"/>
      <c r="J148" s="224">
        <f>ROUND(I148*H148,2)</f>
        <v>0</v>
      </c>
      <c r="K148" s="220" t="s">
        <v>764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765</v>
      </c>
      <c r="AT148" s="229" t="s">
        <v>129</v>
      </c>
      <c r="AU148" s="229" t="s">
        <v>86</v>
      </c>
      <c r="AY148" s="17" t="s">
        <v>127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765</v>
      </c>
      <c r="BM148" s="229" t="s">
        <v>799</v>
      </c>
    </row>
    <row r="149" s="2" customFormat="1">
      <c r="A149" s="38"/>
      <c r="B149" s="39"/>
      <c r="C149" s="40"/>
      <c r="D149" s="231" t="s">
        <v>136</v>
      </c>
      <c r="E149" s="40"/>
      <c r="F149" s="232" t="s">
        <v>798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136</v>
      </c>
      <c r="AU149" s="17" t="s">
        <v>86</v>
      </c>
    </row>
    <row r="150" s="2" customFormat="1" ht="24.15" customHeight="1">
      <c r="A150" s="38"/>
      <c r="B150" s="39"/>
      <c r="C150" s="218" t="s">
        <v>203</v>
      </c>
      <c r="D150" s="218" t="s">
        <v>129</v>
      </c>
      <c r="E150" s="219" t="s">
        <v>800</v>
      </c>
      <c r="F150" s="220" t="s">
        <v>801</v>
      </c>
      <c r="G150" s="221" t="s">
        <v>802</v>
      </c>
      <c r="H150" s="222">
        <v>1</v>
      </c>
      <c r="I150" s="223"/>
      <c r="J150" s="224">
        <f>ROUND(I150*H150,2)</f>
        <v>0</v>
      </c>
      <c r="K150" s="220" t="s">
        <v>764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765</v>
      </c>
      <c r="AT150" s="229" t="s">
        <v>129</v>
      </c>
      <c r="AU150" s="229" t="s">
        <v>86</v>
      </c>
      <c r="AY150" s="17" t="s">
        <v>127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84</v>
      </c>
      <c r="BK150" s="230">
        <f>ROUND(I150*H150,2)</f>
        <v>0</v>
      </c>
      <c r="BL150" s="17" t="s">
        <v>765</v>
      </c>
      <c r="BM150" s="229" t="s">
        <v>803</v>
      </c>
    </row>
    <row r="151" s="2" customFormat="1">
      <c r="A151" s="38"/>
      <c r="B151" s="39"/>
      <c r="C151" s="40"/>
      <c r="D151" s="231" t="s">
        <v>136</v>
      </c>
      <c r="E151" s="40"/>
      <c r="F151" s="232" t="s">
        <v>801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136</v>
      </c>
      <c r="AU151" s="17" t="s">
        <v>86</v>
      </c>
    </row>
    <row r="152" s="2" customFormat="1" ht="16.5" customHeight="1">
      <c r="A152" s="38"/>
      <c r="B152" s="39"/>
      <c r="C152" s="218" t="s">
        <v>210</v>
      </c>
      <c r="D152" s="218" t="s">
        <v>129</v>
      </c>
      <c r="E152" s="219" t="s">
        <v>804</v>
      </c>
      <c r="F152" s="220" t="s">
        <v>805</v>
      </c>
      <c r="G152" s="221" t="s">
        <v>132</v>
      </c>
      <c r="H152" s="222">
        <v>4</v>
      </c>
      <c r="I152" s="223"/>
      <c r="J152" s="224">
        <f>ROUND(I152*H152,2)</f>
        <v>0</v>
      </c>
      <c r="K152" s="220" t="s">
        <v>764</v>
      </c>
      <c r="L152" s="44"/>
      <c r="M152" s="225" t="s">
        <v>1</v>
      </c>
      <c r="N152" s="226" t="s">
        <v>41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765</v>
      </c>
      <c r="AT152" s="229" t="s">
        <v>129</v>
      </c>
      <c r="AU152" s="229" t="s">
        <v>86</v>
      </c>
      <c r="AY152" s="17" t="s">
        <v>127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84</v>
      </c>
      <c r="BK152" s="230">
        <f>ROUND(I152*H152,2)</f>
        <v>0</v>
      </c>
      <c r="BL152" s="17" t="s">
        <v>765</v>
      </c>
      <c r="BM152" s="229" t="s">
        <v>806</v>
      </c>
    </row>
    <row r="153" s="2" customFormat="1">
      <c r="A153" s="38"/>
      <c r="B153" s="39"/>
      <c r="C153" s="40"/>
      <c r="D153" s="231" t="s">
        <v>136</v>
      </c>
      <c r="E153" s="40"/>
      <c r="F153" s="232" t="s">
        <v>805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136</v>
      </c>
      <c r="AU153" s="17" t="s">
        <v>86</v>
      </c>
    </row>
    <row r="154" s="2" customFormat="1" ht="16.5" customHeight="1">
      <c r="A154" s="38"/>
      <c r="B154" s="39"/>
      <c r="C154" s="218" t="s">
        <v>216</v>
      </c>
      <c r="D154" s="218" t="s">
        <v>129</v>
      </c>
      <c r="E154" s="219" t="s">
        <v>807</v>
      </c>
      <c r="F154" s="220" t="s">
        <v>808</v>
      </c>
      <c r="G154" s="221" t="s">
        <v>763</v>
      </c>
      <c r="H154" s="222">
        <v>1</v>
      </c>
      <c r="I154" s="223"/>
      <c r="J154" s="224">
        <f>ROUND(I154*H154,2)</f>
        <v>0</v>
      </c>
      <c r="K154" s="220" t="s">
        <v>764</v>
      </c>
      <c r="L154" s="44"/>
      <c r="M154" s="225" t="s">
        <v>1</v>
      </c>
      <c r="N154" s="226" t="s">
        <v>41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765</v>
      </c>
      <c r="AT154" s="229" t="s">
        <v>129</v>
      </c>
      <c r="AU154" s="229" t="s">
        <v>86</v>
      </c>
      <c r="AY154" s="17" t="s">
        <v>127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84</v>
      </c>
      <c r="BK154" s="230">
        <f>ROUND(I154*H154,2)</f>
        <v>0</v>
      </c>
      <c r="BL154" s="17" t="s">
        <v>765</v>
      </c>
      <c r="BM154" s="229" t="s">
        <v>809</v>
      </c>
    </row>
    <row r="155" s="2" customFormat="1">
      <c r="A155" s="38"/>
      <c r="B155" s="39"/>
      <c r="C155" s="40"/>
      <c r="D155" s="231" t="s">
        <v>136</v>
      </c>
      <c r="E155" s="40"/>
      <c r="F155" s="232" t="s">
        <v>808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136</v>
      </c>
      <c r="AU155" s="17" t="s">
        <v>86</v>
      </c>
    </row>
    <row r="156" s="2" customFormat="1" ht="16.5" customHeight="1">
      <c r="A156" s="38"/>
      <c r="B156" s="39"/>
      <c r="C156" s="218" t="s">
        <v>221</v>
      </c>
      <c r="D156" s="218" t="s">
        <v>129</v>
      </c>
      <c r="E156" s="219" t="s">
        <v>810</v>
      </c>
      <c r="F156" s="220" t="s">
        <v>811</v>
      </c>
      <c r="G156" s="221" t="s">
        <v>763</v>
      </c>
      <c r="H156" s="222">
        <v>1</v>
      </c>
      <c r="I156" s="223"/>
      <c r="J156" s="224">
        <f>ROUND(I156*H156,2)</f>
        <v>0</v>
      </c>
      <c r="K156" s="220" t="s">
        <v>764</v>
      </c>
      <c r="L156" s="44"/>
      <c r="M156" s="225" t="s">
        <v>1</v>
      </c>
      <c r="N156" s="226" t="s">
        <v>41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765</v>
      </c>
      <c r="AT156" s="229" t="s">
        <v>129</v>
      </c>
      <c r="AU156" s="229" t="s">
        <v>86</v>
      </c>
      <c r="AY156" s="17" t="s">
        <v>127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84</v>
      </c>
      <c r="BK156" s="230">
        <f>ROUND(I156*H156,2)</f>
        <v>0</v>
      </c>
      <c r="BL156" s="17" t="s">
        <v>765</v>
      </c>
      <c r="BM156" s="229" t="s">
        <v>812</v>
      </c>
    </row>
    <row r="157" s="2" customFormat="1">
      <c r="A157" s="38"/>
      <c r="B157" s="39"/>
      <c r="C157" s="40"/>
      <c r="D157" s="231" t="s">
        <v>136</v>
      </c>
      <c r="E157" s="40"/>
      <c r="F157" s="232" t="s">
        <v>811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136</v>
      </c>
      <c r="AU157" s="17" t="s">
        <v>86</v>
      </c>
    </row>
    <row r="158" s="13" customFormat="1">
      <c r="A158" s="13"/>
      <c r="B158" s="236"/>
      <c r="C158" s="237"/>
      <c r="D158" s="231" t="s">
        <v>148</v>
      </c>
      <c r="E158" s="238" t="s">
        <v>1</v>
      </c>
      <c r="F158" s="239" t="s">
        <v>813</v>
      </c>
      <c r="G158" s="237"/>
      <c r="H158" s="238" t="s">
        <v>1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148</v>
      </c>
      <c r="AU158" s="245" t="s">
        <v>86</v>
      </c>
      <c r="AV158" s="13" t="s">
        <v>84</v>
      </c>
      <c r="AW158" s="13" t="s">
        <v>32</v>
      </c>
      <c r="AX158" s="13" t="s">
        <v>76</v>
      </c>
      <c r="AY158" s="245" t="s">
        <v>127</v>
      </c>
    </row>
    <row r="159" s="14" customFormat="1">
      <c r="A159" s="14"/>
      <c r="B159" s="246"/>
      <c r="C159" s="247"/>
      <c r="D159" s="231" t="s">
        <v>148</v>
      </c>
      <c r="E159" s="248" t="s">
        <v>1</v>
      </c>
      <c r="F159" s="249" t="s">
        <v>84</v>
      </c>
      <c r="G159" s="247"/>
      <c r="H159" s="250">
        <v>1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148</v>
      </c>
      <c r="AU159" s="256" t="s">
        <v>86</v>
      </c>
      <c r="AV159" s="14" t="s">
        <v>86</v>
      </c>
      <c r="AW159" s="14" t="s">
        <v>32</v>
      </c>
      <c r="AX159" s="14" t="s">
        <v>84</v>
      </c>
      <c r="AY159" s="256" t="s">
        <v>127</v>
      </c>
    </row>
    <row r="160" s="2" customFormat="1" ht="16.5" customHeight="1">
      <c r="A160" s="38"/>
      <c r="B160" s="39"/>
      <c r="C160" s="218" t="s">
        <v>8</v>
      </c>
      <c r="D160" s="218" t="s">
        <v>129</v>
      </c>
      <c r="E160" s="219" t="s">
        <v>814</v>
      </c>
      <c r="F160" s="220" t="s">
        <v>815</v>
      </c>
      <c r="G160" s="221" t="s">
        <v>763</v>
      </c>
      <c r="H160" s="222">
        <v>1</v>
      </c>
      <c r="I160" s="223"/>
      <c r="J160" s="224">
        <f>ROUND(I160*H160,2)</f>
        <v>0</v>
      </c>
      <c r="K160" s="220" t="s">
        <v>764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765</v>
      </c>
      <c r="AT160" s="229" t="s">
        <v>129</v>
      </c>
      <c r="AU160" s="229" t="s">
        <v>86</v>
      </c>
      <c r="AY160" s="17" t="s">
        <v>127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84</v>
      </c>
      <c r="BK160" s="230">
        <f>ROUND(I160*H160,2)</f>
        <v>0</v>
      </c>
      <c r="BL160" s="17" t="s">
        <v>765</v>
      </c>
      <c r="BM160" s="229" t="s">
        <v>816</v>
      </c>
    </row>
    <row r="161" s="2" customFormat="1">
      <c r="A161" s="38"/>
      <c r="B161" s="39"/>
      <c r="C161" s="40"/>
      <c r="D161" s="231" t="s">
        <v>136</v>
      </c>
      <c r="E161" s="40"/>
      <c r="F161" s="232" t="s">
        <v>815</v>
      </c>
      <c r="G161" s="40"/>
      <c r="H161" s="40"/>
      <c r="I161" s="233"/>
      <c r="J161" s="40"/>
      <c r="K161" s="40"/>
      <c r="L161" s="44"/>
      <c r="M161" s="281"/>
      <c r="N161" s="282"/>
      <c r="O161" s="283"/>
      <c r="P161" s="283"/>
      <c r="Q161" s="283"/>
      <c r="R161" s="283"/>
      <c r="S161" s="283"/>
      <c r="T161" s="284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136</v>
      </c>
      <c r="AU161" s="17" t="s">
        <v>86</v>
      </c>
    </row>
    <row r="162" s="2" customFormat="1" ht="6.96" customHeight="1">
      <c r="A162" s="38"/>
      <c r="B162" s="66"/>
      <c r="C162" s="67"/>
      <c r="D162" s="67"/>
      <c r="E162" s="67"/>
      <c r="F162" s="67"/>
      <c r="G162" s="67"/>
      <c r="H162" s="67"/>
      <c r="I162" s="67"/>
      <c r="J162" s="67"/>
      <c r="K162" s="67"/>
      <c r="L162" s="44"/>
      <c r="M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</row>
  </sheetData>
  <sheetProtection sheet="1" autoFilter="0" formatColumns="0" formatRows="0" objects="1" scenarios="1" spinCount="100000" saltValue="QQibDYzmgKVe9WxLzNoi9PZq/p815WM0AhVS+PAZW1IYXFApYPbODBakvDuewkiFUE7ol5WHA5gZnxRASEtlFg==" hashValue="oBbwkhR92xi59Qbt6o/ysybciKRf/KdFzK90PnlDRBbLckhqAe7GMxbFO2I73sXii1VE/VWzV7MdJq/hkpy4RA==" algorithmName="SHA-512" password="CC35"/>
  <autoFilter ref="C119:K16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Suchanek</dc:creator>
  <cp:lastModifiedBy>Jan Suchanek</cp:lastModifiedBy>
  <dcterms:created xsi:type="dcterms:W3CDTF">2023-08-07T16:29:20Z</dcterms:created>
  <dcterms:modified xsi:type="dcterms:W3CDTF">2023-08-07T16:29:27Z</dcterms:modified>
</cp:coreProperties>
</file>